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fhi360web.sharepoint.com/teams/glg/gc/SVSE/Shared Documents/FY24 SVSEP/RFA Docs/RFA-Youth Outbound/"/>
    </mc:Choice>
  </mc:AlternateContent>
  <xr:revisionPtr revIDLastSave="0" documentId="8_{12F0CFB2-168C-4971-8870-03BD694FD2F7}" xr6:coauthVersionLast="47" xr6:coauthVersionMax="47" xr10:uidLastSave="{00000000-0000-0000-0000-000000000000}"/>
  <bookViews>
    <workbookView xWindow="20" yWindow="380" windowWidth="19180" windowHeight="10060" tabRatio="788" activeTab="1" xr2:uid="{00000000-000D-0000-FFFF-FFFF00000000}"/>
  </bookViews>
  <sheets>
    <sheet name="Summary Budget" sheetId="11" r:id="rId1"/>
    <sheet name="Detailed Budget" sheetId="7" r:id="rId2"/>
    <sheet name="SFR" sheetId="8" r:id="rId3"/>
    <sheet name="SFR Instructions" sheetId="9" r:id="rId4"/>
    <sheet name="Advance Request Form" sheetId="12"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xlnm._FilterDatabase">#REF!</definedName>
    <definedName name="__xlnm.Criteria">"#REF!"</definedName>
    <definedName name="_inf1">#REF!</definedName>
    <definedName name="a">#REF!</definedName>
    <definedName name="AAA">[1]HI!#REF!</definedName>
    <definedName name="actu_grand_total">#REF!</definedName>
    <definedName name="beneficiary_type">[2]Config!$A$5:$A$6</definedName>
    <definedName name="bud">[3]Budget!$A$1:$H$65536</definedName>
    <definedName name="Cash_Programming">#REF!</definedName>
    <definedName name="cc">#REF!</definedName>
    <definedName name="Communication_Costs">#REF!</definedName>
    <definedName name="Communication_Visibility">#REF!</definedName>
    <definedName name="Computers">#REF!</definedName>
    <definedName name="CONCANATE">"#REF!"</definedName>
    <definedName name="cost_type">[2]Config!$A$1:$A$3</definedName>
    <definedName name="Currency">'[4]Review of Existing Infromation'!$AZ$2:$AZ$319</definedName>
    <definedName name="d_Aug">'[3]Data_Aug''09'!$A$1:$B$65536</definedName>
    <definedName name="d_Sep">'[3]Data_sep''09'!$A$1:$B$65536</definedName>
    <definedName name="e_Aug">'[3]Data_Aug''09'!$J$1:$K$65536</definedName>
    <definedName name="e_July">'[3]Data_July''09'!$G$1:$H$65536</definedName>
    <definedName name="e_Nov">'[3]Data_Nov''09'!$G$1:$H$65536</definedName>
    <definedName name="e_Oct">'[3]Data_Oct''09'!$G$1:$H$65536</definedName>
    <definedName name="e_Sep">'[3]Data_sep''09'!$J$1:$K$65536</definedName>
    <definedName name="Element">#REF!</definedName>
    <definedName name="exrate">#REF!</definedName>
    <definedName name="f">#REF!</definedName>
    <definedName name="fbggdx">'[5]Activity Element Cost'!#REF!</definedName>
    <definedName name="Finance_Charges">#REF!</definedName>
    <definedName name="Food_Security">#REF!</definedName>
    <definedName name="g">#REF!</definedName>
    <definedName name="g_Aug">'[3]Data_Aug''09'!$M$1:$N$65536</definedName>
    <definedName name="g_July">'[3]Data_July''09'!$J$1:$K$65536</definedName>
    <definedName name="g_Nov">'[3]Data_Nov''09'!$J$1:$K$65536</definedName>
    <definedName name="g_Oct">'[3]Data_Oct''09'!$J$1:$K$65536</definedName>
    <definedName name="g_Sep">'[3]Data_sep''09'!$M$1:$N$65536</definedName>
    <definedName name="General_Utilities">#REF!</definedName>
    <definedName name="Global">#REF!</definedName>
    <definedName name="Grade">[6]name!$A$2:$A$17</definedName>
    <definedName name="gvhxdjkl">'[5]Elements of COsts'!#REF!</definedName>
    <definedName name="h">#REF!</definedName>
    <definedName name="I">'[7]CARE Budget'!$C$4</definedName>
    <definedName name="i_Aug">'[3]Data_Aug''09'!$G$1:$H$65536</definedName>
    <definedName name="i_July">'[3]Data_July''09'!$D$1:$E$65536</definedName>
    <definedName name="i_Nov">'[3]Data_Nov''09'!$D$1:$E$65536</definedName>
    <definedName name="i_Oct">'[3]Data_Oct''09'!$D$1:$E$65536</definedName>
    <definedName name="i_Sep">'[3]Data_sep''09'!$G$1:$H$65536</definedName>
    <definedName name="inf">#REF!</definedName>
    <definedName name="IRS">'[8]2-Detail Budget'!#REF!</definedName>
    <definedName name="j">'[9]Budget Details'!$C$4</definedName>
    <definedName name="Jan.01">#REF!</definedName>
    <definedName name="JUN.12">#REF!</definedName>
    <definedName name="m">'[10]Budget Details'!$D$4</definedName>
    <definedName name="m_Aug">'[3]Data_Aug''09'!$D$1:$E$65536</definedName>
    <definedName name="m_July">'[3]Data_July''09'!$A$1:$B$65536</definedName>
    <definedName name="m_Nov">'[3]Data_Nov''09'!$A$1:$B$65536</definedName>
    <definedName name="m_Oct">'[3]Data_Oct''09'!$A$1:$B$65536</definedName>
    <definedName name="m_Sep">'[3]Data_sep''09'!$D$1:$E$65536</definedName>
    <definedName name="Medical">#REF!</definedName>
    <definedName name="Miscellaneous_Expenses">#REF!</definedName>
    <definedName name="mm">[10]UTTARAN!$C$4</definedName>
    <definedName name="Monitoring_Evaluation">#REF!</definedName>
    <definedName name="n">#REF!</definedName>
    <definedName name="National">#REF!</definedName>
    <definedName name="ni">#REF!</definedName>
    <definedName name="NRS">'[8]2-Detail Budget'!#REF!</definedName>
    <definedName name="ODC">'[8]2-Detail Budget'!#REF!</definedName>
    <definedName name="Office_Costs">#REF!</definedName>
    <definedName name="Office_supplies">#REF!</definedName>
    <definedName name="Other_Staff_Costs">#REF!</definedName>
    <definedName name="p">'[10]National staff allowances'!$C$22</definedName>
    <definedName name="_xlnm.Print_Area" localSheetId="4">'Advance Request Form'!$B$2:$G$54</definedName>
    <definedName name="_xlnm.Print_Area" localSheetId="1">'Detailed Budget'!$A$1:$I$92</definedName>
    <definedName name="_xlnm.Print_Area" localSheetId="2">SFR!$A$1:$I$52</definedName>
    <definedName name="_xlnm.Print_Area" localSheetId="3">'SFR Instructions'!$A$1:$D$42</definedName>
    <definedName name="_xlnm.Print_Area" localSheetId="0">'Summary Budget'!$A$1:$G$33</definedName>
    <definedName name="_xlnm.Print_Titles" localSheetId="1">'Detailed Budget'!$11:$13</definedName>
    <definedName name="Printing">#REF!</definedName>
    <definedName name="proj_grand_total">#REF!</definedName>
    <definedName name="Project_Types">'[4]Review of Existing Infromation'!$AY$2:$AY$30</definedName>
    <definedName name="Property">#REF!</definedName>
    <definedName name="Rate">#REF!</definedName>
    <definedName name="Rate1">[11]Master!$E$1</definedName>
    <definedName name="ratecos">#REF!</definedName>
    <definedName name="rateGBP">#REF!</definedName>
    <definedName name="Recruitment_costs">#REF!</definedName>
    <definedName name="share">#REF!</definedName>
    <definedName name="sharelarc">#REF!</definedName>
    <definedName name="sharepdcf">#REF!</definedName>
    <definedName name="sharevusta">#REF!</definedName>
    <definedName name="Staff_costs">#REF!</definedName>
    <definedName name="Staff_Pension">#REF!</definedName>
    <definedName name="Staff_Travel">#REF!</definedName>
    <definedName name="sunexport">"#REF!"</definedName>
    <definedName name="u">#REF!</definedName>
    <definedName name="v">#REF!</definedName>
    <definedName name="vvvvvv">#REF!</definedName>
    <definedName name="w">#REF!</definedName>
    <definedName name="x">#REF!</definedName>
    <definedName name="xxxx">#REF!</definedName>
    <definedName name="yes_no">[2]Config!$F$5:$F$6</definedName>
    <definedName name="YTD_period">[12]Budget!$G$2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88" i="7" l="1"/>
  <c r="H88" i="7" s="1"/>
  <c r="F88" i="7"/>
  <c r="G87" i="7"/>
  <c r="H87" i="7" s="1"/>
  <c r="H89" i="7" s="1"/>
  <c r="F87" i="7"/>
  <c r="F89" i="7" s="1"/>
  <c r="C29" i="11" s="1"/>
  <c r="H83" i="7"/>
  <c r="G79" i="7"/>
  <c r="H79" i="7" s="1"/>
  <c r="F79" i="7"/>
  <c r="G78" i="7"/>
  <c r="H78" i="7"/>
  <c r="F78" i="7"/>
  <c r="G77" i="7"/>
  <c r="F77" i="7"/>
  <c r="G76" i="7"/>
  <c r="F76" i="7"/>
  <c r="G75" i="7"/>
  <c r="H75" i="7" s="1"/>
  <c r="F75" i="7"/>
  <c r="G73" i="7"/>
  <c r="F73" i="7"/>
  <c r="G72" i="7"/>
  <c r="H72" i="7"/>
  <c r="F72" i="7"/>
  <c r="G71" i="7"/>
  <c r="H71" i="7" s="1"/>
  <c r="F71" i="7"/>
  <c r="G69" i="7"/>
  <c r="H69" i="7" s="1"/>
  <c r="F69" i="7"/>
  <c r="G68" i="7"/>
  <c r="H68" i="7"/>
  <c r="F68" i="7"/>
  <c r="G67" i="7"/>
  <c r="H67" i="7" s="1"/>
  <c r="F67" i="7"/>
  <c r="G66" i="7"/>
  <c r="F66" i="7"/>
  <c r="G65" i="7"/>
  <c r="H65" i="7"/>
  <c r="F65" i="7"/>
  <c r="F80" i="7" s="1"/>
  <c r="C25" i="11" s="1"/>
  <c r="G64" i="7"/>
  <c r="H64" i="7" s="1"/>
  <c r="F64" i="7"/>
  <c r="G63" i="7"/>
  <c r="F63" i="7"/>
  <c r="F57" i="7"/>
  <c r="G58" i="7"/>
  <c r="H58" i="7" s="1"/>
  <c r="H59" i="7" s="1"/>
  <c r="F58" i="7"/>
  <c r="G57" i="7"/>
  <c r="G59" i="7" s="1"/>
  <c r="D23" i="11" s="1"/>
  <c r="G18" i="7"/>
  <c r="F18" i="7"/>
  <c r="G17" i="7"/>
  <c r="F17" i="7"/>
  <c r="G16" i="7"/>
  <c r="H16" i="7" s="1"/>
  <c r="H25" i="7" s="1"/>
  <c r="F16" i="7"/>
  <c r="F25" i="7" s="1"/>
  <c r="G53" i="7"/>
  <c r="F53" i="7"/>
  <c r="G52" i="7"/>
  <c r="F52" i="7"/>
  <c r="H52" i="7" s="1"/>
  <c r="G51" i="7"/>
  <c r="F51" i="7"/>
  <c r="G50" i="7"/>
  <c r="F50" i="7"/>
  <c r="G48" i="7"/>
  <c r="F48" i="7"/>
  <c r="G47" i="7"/>
  <c r="F47" i="7"/>
  <c r="G46" i="7"/>
  <c r="F46" i="7"/>
  <c r="G40" i="7"/>
  <c r="H40" i="7" s="1"/>
  <c r="F40" i="7"/>
  <c r="G39" i="7"/>
  <c r="F39" i="7"/>
  <c r="G34" i="7"/>
  <c r="F34" i="7"/>
  <c r="G33" i="7"/>
  <c r="F33" i="7"/>
  <c r="F20" i="7"/>
  <c r="F21" i="7"/>
  <c r="F22" i="7"/>
  <c r="F23" i="7"/>
  <c r="F24" i="7"/>
  <c r="G20" i="7"/>
  <c r="G21" i="7"/>
  <c r="G22" i="7"/>
  <c r="G23" i="7"/>
  <c r="G24" i="7"/>
  <c r="H66" i="7"/>
  <c r="H73" i="7"/>
  <c r="H77" i="7"/>
  <c r="H76" i="7"/>
  <c r="H34" i="7"/>
  <c r="F35" i="7"/>
  <c r="F41" i="7"/>
  <c r="H57" i="7"/>
  <c r="F59" i="7"/>
  <c r="H63" i="7"/>
  <c r="H51" i="7"/>
  <c r="H17" i="7"/>
  <c r="G35" i="7"/>
  <c r="H48" i="7"/>
  <c r="H53" i="7"/>
  <c r="H46" i="7"/>
  <c r="G41" i="7"/>
  <c r="H47" i="7"/>
  <c r="H54" i="7" s="1"/>
  <c r="H50" i="7"/>
  <c r="G54" i="7"/>
  <c r="H18" i="7"/>
  <c r="H39" i="7"/>
  <c r="H33" i="7"/>
  <c r="E11" i="11"/>
  <c r="E10" i="11"/>
  <c r="D11" i="11"/>
  <c r="D10" i="11"/>
  <c r="C11" i="11"/>
  <c r="C10" i="11"/>
  <c r="B5" i="7"/>
  <c r="B6" i="7"/>
  <c r="B7" i="7"/>
  <c r="B8" i="7"/>
  <c r="B4" i="7"/>
  <c r="H35" i="7"/>
  <c r="H22" i="7"/>
  <c r="H20" i="7"/>
  <c r="H21" i="7"/>
  <c r="F54" i="7"/>
  <c r="C21" i="11" s="1"/>
  <c r="H24" i="7"/>
  <c r="H23" i="7"/>
  <c r="F29" i="7"/>
  <c r="C15" i="11" s="1"/>
  <c r="G29" i="7"/>
  <c r="D15" i="11" s="1"/>
  <c r="F23" i="12"/>
  <c r="G23" i="12" s="1"/>
  <c r="F24" i="12"/>
  <c r="G24" i="12" s="1"/>
  <c r="F25" i="12"/>
  <c r="G25" i="12" s="1"/>
  <c r="F26" i="12"/>
  <c r="F27" i="12"/>
  <c r="F28" i="12"/>
  <c r="F29" i="12"/>
  <c r="F30" i="12"/>
  <c r="G30" i="12" s="1"/>
  <c r="F31" i="12"/>
  <c r="G31" i="12" s="1"/>
  <c r="D32" i="12"/>
  <c r="E32" i="12"/>
  <c r="C7" i="12"/>
  <c r="C10" i="12"/>
  <c r="F10" i="12"/>
  <c r="F11" i="12"/>
  <c r="C8" i="12"/>
  <c r="C9" i="12"/>
  <c r="G16" i="8"/>
  <c r="G17" i="8"/>
  <c r="G18" i="8"/>
  <c r="G19" i="8"/>
  <c r="G20" i="8"/>
  <c r="G21" i="8"/>
  <c r="G22" i="8"/>
  <c r="G23" i="8"/>
  <c r="G24" i="8"/>
  <c r="E25" i="8"/>
  <c r="F25" i="8"/>
  <c r="C16" i="12" s="1"/>
  <c r="E33" i="8"/>
  <c r="C17" i="12"/>
  <c r="C17" i="11"/>
  <c r="F17" i="11" s="1"/>
  <c r="D18" i="8" s="1"/>
  <c r="D17" i="11"/>
  <c r="C19" i="11"/>
  <c r="F19" i="11" s="1"/>
  <c r="D19" i="8" s="1"/>
  <c r="D19" i="11"/>
  <c r="G84" i="7"/>
  <c r="D27" i="11" s="1"/>
  <c r="C23" i="11"/>
  <c r="F23" i="11" s="1"/>
  <c r="D21" i="8" s="1"/>
  <c r="G25" i="8"/>
  <c r="F16" i="12" s="1"/>
  <c r="G29" i="12"/>
  <c r="D21" i="11"/>
  <c r="G26" i="12"/>
  <c r="G28" i="12"/>
  <c r="F84" i="7"/>
  <c r="C27" i="11" s="1"/>
  <c r="G27" i="12"/>
  <c r="H28" i="7"/>
  <c r="H29" i="7"/>
  <c r="H84" i="7"/>
  <c r="H41" i="7" l="1"/>
  <c r="H91" i="7" s="1"/>
  <c r="E21" i="11"/>
  <c r="F21" i="11"/>
  <c r="D20" i="8" s="1"/>
  <c r="G32" i="12"/>
  <c r="C38" i="12" s="1"/>
  <c r="F27" i="11"/>
  <c r="D23" i="8" s="1"/>
  <c r="E27" i="11"/>
  <c r="H80" i="7"/>
  <c r="F29" i="11"/>
  <c r="D24" i="8" s="1"/>
  <c r="F25" i="11"/>
  <c r="D22" i="8" s="1"/>
  <c r="F15" i="11"/>
  <c r="D17" i="8" s="1"/>
  <c r="E15" i="11"/>
  <c r="F17" i="12"/>
  <c r="C35" i="12" s="1"/>
  <c r="F91" i="7"/>
  <c r="C13" i="11"/>
  <c r="G25" i="7"/>
  <c r="E19" i="11"/>
  <c r="E17" i="11"/>
  <c r="E34" i="8"/>
  <c r="E35" i="8" s="1"/>
  <c r="F32" i="12"/>
  <c r="C37" i="12" s="1"/>
  <c r="C39" i="12" s="1"/>
  <c r="G89" i="7"/>
  <c r="D29" i="11" s="1"/>
  <c r="E29" i="11" s="1"/>
  <c r="G80" i="7"/>
  <c r="D25" i="11" s="1"/>
  <c r="E25" i="11" s="1"/>
  <c r="E23" i="11"/>
  <c r="G91" i="7" l="1"/>
  <c r="D13" i="11"/>
  <c r="D31" i="11" s="1"/>
  <c r="F13" i="11"/>
  <c r="C31" i="11"/>
  <c r="E13" i="11" l="1"/>
  <c r="E31" i="11" s="1"/>
  <c r="F31" i="11"/>
  <c r="D16" i="8"/>
  <c r="D25" i="8" s="1"/>
  <c r="C11" i="12" s="1"/>
  <c r="C18" i="12" s="1"/>
</calcChain>
</file>

<file path=xl/sharedStrings.xml><?xml version="1.0" encoding="utf-8"?>
<sst xmlns="http://schemas.openxmlformats.org/spreadsheetml/2006/main" count="283" uniqueCount="211">
  <si>
    <t>Salaries</t>
  </si>
  <si>
    <t>Equipment</t>
  </si>
  <si>
    <t>Office Expenses</t>
  </si>
  <si>
    <t>Other Direct Costs</t>
  </si>
  <si>
    <t>Mo. Sal</t>
  </si>
  <si>
    <t>Qty.</t>
  </si>
  <si>
    <t>Amount</t>
  </si>
  <si>
    <t>TOTAL PROJECT COSTS</t>
  </si>
  <si>
    <t>Currency:</t>
  </si>
  <si>
    <t>Life of Project</t>
  </si>
  <si>
    <t>Submit report to:</t>
  </si>
  <si>
    <t>Reporting Period</t>
  </si>
  <si>
    <t>Subaward Start Date</t>
  </si>
  <si>
    <t>Today's Date</t>
  </si>
  <si>
    <t>Subaward End Date</t>
  </si>
  <si>
    <t>Subawardee Name</t>
  </si>
  <si>
    <t>I.  Budget Analysis</t>
  </si>
  <si>
    <t>Current Obligation</t>
  </si>
  <si>
    <t>Total Expenses Previously Reported</t>
  </si>
  <si>
    <t>Expended This Reporting Period</t>
  </si>
  <si>
    <t>Total Expended to Date</t>
  </si>
  <si>
    <t>Obligated Funds Remaining</t>
  </si>
  <si>
    <t>Travel, Transportation, and Per Diem</t>
  </si>
  <si>
    <t>Indirect Costs / G&amp;A</t>
  </si>
  <si>
    <t>II.  Summary of Funds</t>
  </si>
  <si>
    <t>Funds Previously Received</t>
  </si>
  <si>
    <t>Wire/Check No</t>
  </si>
  <si>
    <t>Funds Received this Period</t>
  </si>
  <si>
    <t>Total Amount Expended</t>
  </si>
  <si>
    <t>Total Interest Earned</t>
  </si>
  <si>
    <t>III.  Certification and Approvals</t>
  </si>
  <si>
    <t>Subawardee Authorized Official:</t>
  </si>
  <si>
    <t>Typed name, Title</t>
  </si>
  <si>
    <t>Date</t>
  </si>
  <si>
    <t>Signature</t>
  </si>
  <si>
    <t xml:space="preserve">of the subaward.  All amounts must be entered in the same currency and in accordance with the terms </t>
  </si>
  <si>
    <t>and conditions of the subaward.</t>
  </si>
  <si>
    <t>areas are calculations.</t>
  </si>
  <si>
    <t>HEADER SECTION</t>
  </si>
  <si>
    <t>Submit Reports to:</t>
  </si>
  <si>
    <t>ID/FCO No.:</t>
  </si>
  <si>
    <t>Reporting Period:</t>
  </si>
  <si>
    <t>Subaward Start Date:</t>
  </si>
  <si>
    <t>Today's Date:</t>
  </si>
  <si>
    <t>Subaward End Date:</t>
  </si>
  <si>
    <t>Enter the end date of the project based on the subaward or latest amendment / modification.</t>
  </si>
  <si>
    <t>Enter the type of currency used to report all financial information.  This currency should be in accordance with the terms and conditions of the subaward.</t>
  </si>
  <si>
    <t>Subawardee Name:</t>
  </si>
  <si>
    <t>I.  BUDGET ANALYSIS</t>
  </si>
  <si>
    <t>Current Obligations:</t>
  </si>
  <si>
    <t>Total Expenses Previously Reported:</t>
  </si>
  <si>
    <t>Expended This Reporting Period:</t>
  </si>
  <si>
    <t>Total Expended to Date:</t>
  </si>
  <si>
    <t>Obligated Funds Remaining:</t>
  </si>
  <si>
    <t>II.  SUMMARY OF FUNDS</t>
  </si>
  <si>
    <t>Funds Previously Received:</t>
  </si>
  <si>
    <t>Funds Received this Period:</t>
  </si>
  <si>
    <t>Wire/Check No.:</t>
  </si>
  <si>
    <t>Balance on Hand</t>
  </si>
  <si>
    <t>Interest Earned</t>
  </si>
  <si>
    <t>III.  CERTIFICATION AND APPROVALS</t>
  </si>
  <si>
    <t>Certification and approval:</t>
  </si>
  <si>
    <t>Review:</t>
  </si>
  <si>
    <t>I certify that to the best of my knowledge and belief, this Financial Report is a correct, complete and accurate statement, that my organization is properly entitled to payment, and that all amounts requested are for appropriate purposes in strict accordance with the terms and conditions of the subaward.</t>
  </si>
  <si>
    <t>Enter the period / dates covered by the report (month and year).</t>
  </si>
  <si>
    <t>Enter the start date of the subaward according to the subaward document.</t>
  </si>
  <si>
    <t>Enter the day in which the report is completed.</t>
  </si>
  <si>
    <t>Enter the subawardee name as shown in the subaward document.</t>
  </si>
  <si>
    <t>Enter the project name as shown in the subaward document.</t>
  </si>
  <si>
    <t>Enter the wire or check number from funds received.</t>
  </si>
  <si>
    <t>Enter the amount spent during the period covered by this report into the respective line items.</t>
  </si>
  <si>
    <t>Enter the budget amount for each line item reflected on the Summary Budget in the latest subaward document.  The budget amount for each line item must be in the currency indicated in the subaward document.</t>
  </si>
  <si>
    <t>Enter the ID/FCO Number shown in the subaward document.</t>
  </si>
  <si>
    <t>Contractual/Subawards</t>
  </si>
  <si>
    <t>This report must be submitted to FHI 360 in accordance with the subaward's financial reporting requirements and indicated due dates.</t>
  </si>
  <si>
    <t>Total Funds Received from FHI 360</t>
  </si>
  <si>
    <t>FHI 360 Review and Approval:</t>
  </si>
  <si>
    <t>The Subawardee Financial Report must be submitted to FHI 360 in accordance with the terms and conditions</t>
  </si>
  <si>
    <t>Enter the name and FHI 360 office &amp; city where the report is submitted.</t>
  </si>
  <si>
    <t>Enter the amount received as of the beginning of the period.  This amount should be equal to the Total Funds Received from FHI 360 line on the previous report.</t>
  </si>
  <si>
    <t>Total Funds Received from FHI 360:</t>
  </si>
  <si>
    <t>Enter the differences between the Total Funds Received from FHI 360 and the Total Amount Expended lines.  This should equal the total cash on hand at the end of the period.  All unspent funds are to be returned to FHI 360 within the period stated in the subaward.</t>
  </si>
  <si>
    <t>This report must be certified and signed by the Subawardee's Authorized Official and approved by FHI 360's Subaward Monitor.</t>
  </si>
  <si>
    <t>In addition to being approved by FHI 360's Subaward Monitor, this report must also be reviewed by the FHI 360 Finance department.</t>
  </si>
  <si>
    <t>Please note that all required supporting documentation per the Terms &amp; Conditions of the subaward must be attached to this form.</t>
  </si>
  <si>
    <t>Consultants / Professional Fees</t>
  </si>
  <si>
    <t>Attachments Required</t>
  </si>
  <si>
    <t xml:space="preserve">TOTAL </t>
  </si>
  <si>
    <t>Daily Rate</t>
  </si>
  <si>
    <t># Days</t>
  </si>
  <si>
    <t>Unit</t>
  </si>
  <si>
    <t>Unit Cost</t>
  </si>
  <si>
    <t xml:space="preserve">Enter the amount of all wires or checks received this period.  </t>
  </si>
  <si>
    <t>Record interest earned if the bank account earns interest.  Subawardee is allowed to keep equivalent of USD $250 annually to cover administrative expenses</t>
  </si>
  <si>
    <t>Subawardee 30 Day Advance Request</t>
  </si>
  <si>
    <t>Total Obligated Budget:</t>
  </si>
  <si>
    <t>I. Latest SFR Summary</t>
  </si>
  <si>
    <t>Latest SFR Reporting Period:</t>
  </si>
  <si>
    <t>Expended this Reporting Period:</t>
  </si>
  <si>
    <t>Total Funds Received:</t>
  </si>
  <si>
    <t>SFR Balance on Hand:</t>
  </si>
  <si>
    <t>Obligation Funding Balance:</t>
  </si>
  <si>
    <t>II. Estimated Expense Analysis</t>
  </si>
  <si>
    <t>Current Month Estimated Expenses</t>
  </si>
  <si>
    <t>Next 30 Days Estimated Expenses</t>
  </si>
  <si>
    <t>Total Estimated Expenses</t>
  </si>
  <si>
    <t>Estimated Obligated Funds Remaining</t>
  </si>
  <si>
    <t>Line Item</t>
  </si>
  <si>
    <t>Enter Months =&gt;</t>
  </si>
  <si>
    <t>Contractual/Subrecipients</t>
  </si>
  <si>
    <t>TOTAL</t>
  </si>
  <si>
    <t>Funds In Transit (if applicable):</t>
  </si>
  <si>
    <t>Less Total Estimated Expenses:</t>
  </si>
  <si>
    <t>Less Estimated Expenses Over Obligation</t>
  </si>
  <si>
    <t>Advance Request Amount:</t>
  </si>
  <si>
    <t xml:space="preserve">I certify that to the best of my knowledge and belief, the estimates above are based on our best estimates for projected expenses for the periods provided, are in direct support of the project's scope of work and are in strict accordance with the terms and conditions of the subaward. </t>
  </si>
  <si>
    <t>Subaward Title:</t>
  </si>
  <si>
    <t/>
  </si>
  <si>
    <t>SUMMARY BUDGET</t>
  </si>
  <si>
    <t xml:space="preserve">Subawardee Financial Report </t>
  </si>
  <si>
    <t>SUBAWARDEE FINANCIAL REPORT (SFR) INSTRUCTIONS</t>
  </si>
  <si>
    <t>FHI 360 Finance:</t>
  </si>
  <si>
    <t>III.  Replenishment of Advance Request</t>
  </si>
  <si>
    <t>All supporting documentation must be attached per the terms and conditions of the subaward. When a spearate bank account has been mandated by the subaward, a copy of the bank statement and bank reconciliation must be submitted to support the amount stated as the balance on hand.</t>
  </si>
  <si>
    <t>All supporting documentation must be attached per the terms and conditions of the subaward.  When a spearate bank account has been mandated by the subaward, a copy of the bank statement and bank reconciliation must be submitted to support the amount stated as the balance on hand.</t>
  </si>
  <si>
    <t>For use only when advances are authorized under the terms and conditions of the subaward agreement.</t>
  </si>
  <si>
    <t>Workshops/Training/Other Activities</t>
  </si>
  <si>
    <t>Cost Category</t>
  </si>
  <si>
    <t xml:space="preserve">Rate </t>
  </si>
  <si>
    <t>%</t>
  </si>
  <si>
    <t>1.  SALARIES</t>
  </si>
  <si>
    <t>2.  FRINGE BENEFITS</t>
  </si>
  <si>
    <t>3.  CONSULTANTS</t>
  </si>
  <si>
    <t>4.  EQUIPMENT</t>
  </si>
  <si>
    <t>5.  TRAVEL/TRANSPORTATION</t>
  </si>
  <si>
    <t>6.  SUBAWARDS</t>
  </si>
  <si>
    <t>7.  OTHER DIRECT COSTS</t>
  </si>
  <si>
    <t>8.  INDIRECT COSTS/G&amp;A</t>
  </si>
  <si>
    <t>9.  OTHER</t>
  </si>
  <si>
    <t xml:space="preserve">Grantee:  </t>
  </si>
  <si>
    <t xml:space="preserve">Grant Title:  </t>
  </si>
  <si>
    <t xml:space="preserve">Period of Grant Performance:  </t>
  </si>
  <si>
    <t>Current Fiscal/Project Year</t>
  </si>
  <si>
    <t>Next Fiscal/Project Year</t>
  </si>
  <si>
    <t>[add columns for additional years as necessary]</t>
  </si>
  <si>
    <t xml:space="preserve">Currency:   </t>
  </si>
  <si>
    <t>mm/dd/yy-mm/dd/yy</t>
  </si>
  <si>
    <t>List Position Title</t>
  </si>
  <si>
    <t>Support Staff</t>
  </si>
  <si>
    <t>List Details of Fringe Benefits</t>
  </si>
  <si>
    <t>[@xx.xx%]</t>
  </si>
  <si>
    <t># Mo.</t>
  </si>
  <si>
    <t>% Time</t>
  </si>
  <si>
    <t>List Consultant Scope</t>
  </si>
  <si>
    <t>Provide Equipment Description</t>
  </si>
  <si>
    <t>Local Transportation</t>
  </si>
  <si>
    <t>International Transportation</t>
  </si>
  <si>
    <t>Per Diem</t>
  </si>
  <si>
    <t>Provide Transportation Description</t>
  </si>
  <si>
    <t>Misc./Other Description</t>
  </si>
  <si>
    <t>Airfare</t>
  </si>
  <si>
    <t>Misc./Other Description (visas, passports, shots, etc.)</t>
  </si>
  <si>
    <t>International Staff</t>
  </si>
  <si>
    <t>Local Staff</t>
  </si>
  <si>
    <t>List Each Location/Trip Separately</t>
  </si>
  <si>
    <t>Rent/Utilities</t>
  </si>
  <si>
    <t>Shipping</t>
  </si>
  <si>
    <t>Office Supplies (&lt; US $1,000 equivalent)</t>
  </si>
  <si>
    <t>List Subrecipient Name</t>
  </si>
  <si>
    <t>Bank Fees</t>
  </si>
  <si>
    <t>List Other Items as Necessary</t>
  </si>
  <si>
    <t>Communication Costs</t>
  </si>
  <si>
    <t>Printing</t>
  </si>
  <si>
    <t>Interpretation/Translations</t>
  </si>
  <si>
    <t>List Workshop Details</t>
  </si>
  <si>
    <t>Medical Supplies</t>
  </si>
  <si>
    <t>List Supplies</t>
  </si>
  <si>
    <t>Drugs</t>
  </si>
  <si>
    <t>Supplies/Devices</t>
  </si>
  <si>
    <t>List Details of Indirect Costs/G&amp;A</t>
  </si>
  <si>
    <t>8.  INDIRECT COST/G&amp;A</t>
  </si>
  <si>
    <t>9.  OTHER  (specify)</t>
  </si>
  <si>
    <t xml:space="preserve"> SUBTOTAL SALARIES</t>
  </si>
  <si>
    <t xml:space="preserve"> SUBTOTAL FRINGE BENEFITS</t>
  </si>
  <si>
    <t xml:space="preserve"> SUBTOTAL CONSULTANTS</t>
  </si>
  <si>
    <t xml:space="preserve"> SUBTOTAL EQUIPMENT</t>
  </si>
  <si>
    <t xml:space="preserve"> SUBTOTAL TRAVEL/TRANSPORTATION</t>
  </si>
  <si>
    <t xml:space="preserve"> SUBTOTAL SUBAWARDS</t>
  </si>
  <si>
    <t xml:space="preserve"> SUBTOTAL OTHER DIRECT COSTS</t>
  </si>
  <si>
    <t xml:space="preserve"> SUBTOTAL INDIRECT COSTS/G&amp;A</t>
  </si>
  <si>
    <t xml:space="preserve"> SUBTOTAL OTHER</t>
  </si>
  <si>
    <t>Grant PO No. (ID/FCO No.)</t>
  </si>
  <si>
    <t xml:space="preserve">Grant PO No. (or ID/FCO No.):    </t>
  </si>
  <si>
    <t>FHI 360 Subaward Monitor:</t>
  </si>
  <si>
    <t xml:space="preserve">Modification # </t>
  </si>
  <si>
    <r>
      <t xml:space="preserve">Fringe Benefits </t>
    </r>
    <r>
      <rPr>
        <i/>
        <sz val="9"/>
        <rFont val="Calibri"/>
        <family val="2"/>
        <scheme val="minor"/>
      </rPr>
      <t>(if applicable)</t>
    </r>
  </si>
  <si>
    <r>
      <t xml:space="preserve">Other  </t>
    </r>
    <r>
      <rPr>
        <i/>
        <sz val="10"/>
        <rFont val="Calibri"/>
        <family val="2"/>
        <scheme val="minor"/>
      </rPr>
      <t xml:space="preserve"> </t>
    </r>
    <r>
      <rPr>
        <i/>
        <sz val="9"/>
        <rFont val="Calibri"/>
        <family val="2"/>
        <scheme val="minor"/>
      </rPr>
      <t>(specify) =&gt;</t>
    </r>
  </si>
  <si>
    <t>Travel, Transportation and Per Diem</t>
  </si>
  <si>
    <t>Subaward Title</t>
  </si>
  <si>
    <t>Currency</t>
  </si>
  <si>
    <r>
      <t xml:space="preserve">Note: </t>
    </r>
    <r>
      <rPr>
        <sz val="10"/>
        <rFont val="Calibri"/>
        <family val="2"/>
        <scheme val="minor"/>
      </rPr>
      <t xml:space="preserve"> if using the electronic version of this report, input should be entered into the shaded areas.  Other</t>
    </r>
  </si>
  <si>
    <r>
      <t xml:space="preserve">Enter the </t>
    </r>
    <r>
      <rPr>
        <i/>
        <sz val="10"/>
        <rFont val="Calibri"/>
        <family val="2"/>
        <scheme val="minor"/>
      </rPr>
      <t>Total Expended to Date</t>
    </r>
    <r>
      <rPr>
        <sz val="10"/>
        <rFont val="Calibri"/>
        <family val="2"/>
        <scheme val="minor"/>
      </rPr>
      <t xml:space="preserve"> amounts in each line item from the previous report.</t>
    </r>
  </si>
  <si>
    <r>
      <t xml:space="preserve">Enter the sum of </t>
    </r>
    <r>
      <rPr>
        <i/>
        <sz val="10"/>
        <rFont val="Calibri"/>
        <family val="2"/>
        <scheme val="minor"/>
      </rPr>
      <t>Total Expenses Previously Reported</t>
    </r>
    <r>
      <rPr>
        <sz val="10"/>
        <rFont val="Calibri"/>
        <family val="2"/>
        <scheme val="minor"/>
      </rPr>
      <t xml:space="preserve"> and </t>
    </r>
    <r>
      <rPr>
        <i/>
        <sz val="10"/>
        <rFont val="Calibri"/>
        <family val="2"/>
        <scheme val="minor"/>
      </rPr>
      <t>Expended This Reporting Period</t>
    </r>
    <r>
      <rPr>
        <sz val="10"/>
        <rFont val="Calibri"/>
        <family val="2"/>
        <scheme val="minor"/>
      </rPr>
      <t>.</t>
    </r>
  </si>
  <si>
    <r>
      <t xml:space="preserve">Enter the </t>
    </r>
    <r>
      <rPr>
        <i/>
        <sz val="10"/>
        <rFont val="Calibri"/>
        <family val="2"/>
        <scheme val="minor"/>
      </rPr>
      <t>Current Obligation</t>
    </r>
    <r>
      <rPr>
        <sz val="10"/>
        <rFont val="Calibri"/>
        <family val="2"/>
        <scheme val="minor"/>
      </rPr>
      <t xml:space="preserve"> less </t>
    </r>
    <r>
      <rPr>
        <i/>
        <sz val="10"/>
        <rFont val="Calibri"/>
        <family val="2"/>
        <scheme val="minor"/>
      </rPr>
      <t>Total Expended to Date</t>
    </r>
    <r>
      <rPr>
        <sz val="10"/>
        <rFont val="Calibri"/>
        <family val="2"/>
        <scheme val="minor"/>
      </rPr>
      <t>.</t>
    </r>
  </si>
  <si>
    <r>
      <t xml:space="preserve">Enter the sum of </t>
    </r>
    <r>
      <rPr>
        <i/>
        <sz val="10"/>
        <rFont val="Calibri"/>
        <family val="2"/>
        <scheme val="minor"/>
      </rPr>
      <t>Funds Previously Received</t>
    </r>
    <r>
      <rPr>
        <sz val="10"/>
        <rFont val="Calibri"/>
        <family val="2"/>
        <scheme val="minor"/>
      </rPr>
      <t xml:space="preserve"> line and the </t>
    </r>
    <r>
      <rPr>
        <i/>
        <sz val="10"/>
        <rFont val="Calibri"/>
        <family val="2"/>
        <scheme val="minor"/>
      </rPr>
      <t xml:space="preserve">Funds Received this Period </t>
    </r>
    <r>
      <rPr>
        <sz val="10"/>
        <rFont val="Calibri"/>
        <family val="2"/>
        <scheme val="minor"/>
      </rPr>
      <t xml:space="preserve">line.  </t>
    </r>
  </si>
  <si>
    <r>
      <t xml:space="preserve">Enter the total amount in the </t>
    </r>
    <r>
      <rPr>
        <i/>
        <sz val="10"/>
        <rFont val="Calibri"/>
        <family val="2"/>
        <scheme val="minor"/>
      </rPr>
      <t>Total Expended to Date</t>
    </r>
    <r>
      <rPr>
        <sz val="10"/>
        <rFont val="Calibri"/>
        <family val="2"/>
        <scheme val="minor"/>
      </rPr>
      <t xml:space="preserve"> column above.</t>
    </r>
  </si>
  <si>
    <t>Grant PO No. (ID/FCO No.):</t>
  </si>
  <si>
    <r>
      <t xml:space="preserve">Other     </t>
    </r>
    <r>
      <rPr>
        <i/>
        <sz val="9"/>
        <rFont val="Calibri"/>
        <family val="2"/>
        <scheme val="minor"/>
      </rPr>
      <t>(specify) =&gt;</t>
    </r>
  </si>
  <si>
    <t>DETAILED BUDGET</t>
  </si>
  <si>
    <t>Reporting Cycle (check one):</t>
  </si>
  <si>
    <t>FHI 360 Review and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</si>
</sst>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_(* #,##0.00_);_(* \(#,##0.00\);_(* &quot; &quot;??_);_(@_)"/>
    <numFmt numFmtId="167" formatCode="_(* #,##0_);_(* \(#,##0\);_(* &quot; &quot;??_);_(@_)"/>
    <numFmt numFmtId="168" formatCode="0000.0000"/>
    <numFmt numFmtId="169" formatCode="[$-409]mmm\-yy;@"/>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1"/>
      <name val="Calibri"/>
      <family val="2"/>
      <scheme val="minor"/>
    </font>
    <font>
      <sz val="11"/>
      <name val="Calibri"/>
      <family val="2"/>
      <scheme val="minor"/>
    </font>
    <font>
      <sz val="11"/>
      <color indexed="12"/>
      <name val="Calibri"/>
      <family val="2"/>
      <scheme val="minor"/>
    </font>
    <font>
      <b/>
      <sz val="14"/>
      <name val="Calibri"/>
      <family val="2"/>
      <scheme val="minor"/>
    </font>
    <font>
      <b/>
      <sz val="11"/>
      <color indexed="12"/>
      <name val="Calibri"/>
      <family val="2"/>
      <scheme val="minor"/>
    </font>
    <font>
      <i/>
      <sz val="11"/>
      <name val="Calibri"/>
      <family val="2"/>
      <scheme val="minor"/>
    </font>
    <font>
      <b/>
      <i/>
      <sz val="11"/>
      <name val="Calibri"/>
      <family val="2"/>
      <scheme val="minor"/>
    </font>
    <font>
      <sz val="14"/>
      <name val="Calibri"/>
      <family val="2"/>
      <scheme val="minor"/>
    </font>
    <font>
      <b/>
      <i/>
      <sz val="9"/>
      <name val="Calibri"/>
      <family val="2"/>
      <scheme val="minor"/>
    </font>
    <font>
      <i/>
      <sz val="9"/>
      <name val="Calibri"/>
      <family val="2"/>
      <scheme val="minor"/>
    </font>
    <font>
      <sz val="7"/>
      <color indexed="12"/>
      <name val="Calibri"/>
      <family val="2"/>
      <scheme val="minor"/>
    </font>
    <font>
      <sz val="10"/>
      <name val="Calibri"/>
      <family val="2"/>
      <scheme val="minor"/>
    </font>
    <font>
      <b/>
      <sz val="12"/>
      <name val="Calibri"/>
      <family val="2"/>
      <scheme val="minor"/>
    </font>
    <font>
      <i/>
      <sz val="10"/>
      <name val="Calibri"/>
      <family val="2"/>
      <scheme val="minor"/>
    </font>
    <font>
      <b/>
      <sz val="10"/>
      <name val="Calibri"/>
      <family val="2"/>
      <scheme val="minor"/>
    </font>
    <font>
      <b/>
      <i/>
      <sz val="10"/>
      <name val="Calibri"/>
      <family val="2"/>
      <scheme val="minor"/>
    </font>
    <font>
      <sz val="12"/>
      <name val="Calibri"/>
      <family val="2"/>
      <scheme val="minor"/>
    </font>
    <font>
      <b/>
      <i/>
      <sz val="12"/>
      <name val="Calibri"/>
      <family val="2"/>
      <scheme val="minor"/>
    </font>
    <font>
      <b/>
      <u/>
      <sz val="10"/>
      <name val="Calibri"/>
      <family val="2"/>
      <scheme val="minor"/>
    </font>
    <font>
      <b/>
      <sz val="10"/>
      <color rgb="FFFF0000"/>
      <name val="Calibri"/>
      <family val="2"/>
      <scheme val="minor"/>
    </font>
    <font>
      <sz val="8"/>
      <color rgb="FF000000"/>
      <name val="Tahoma"/>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60"/>
        <bgColor indexed="64"/>
      </patternFill>
    </fill>
    <fill>
      <patternFill patternType="lightTrellis"/>
    </fill>
    <fill>
      <patternFill patternType="solid">
        <fgColor indexed="43"/>
        <bgColor indexed="64"/>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8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style="thin">
        <color indexed="64"/>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bottom style="thick">
        <color indexed="64"/>
      </bottom>
      <diagonal/>
    </border>
    <border>
      <left style="thin">
        <color indexed="64"/>
      </left>
      <right style="medium">
        <color indexed="64"/>
      </right>
      <top/>
      <bottom style="thick">
        <color indexed="64"/>
      </bottom>
      <diagonal/>
    </border>
    <border>
      <left/>
      <right style="thick">
        <color indexed="64"/>
      </right>
      <top/>
      <bottom style="thick">
        <color indexed="64"/>
      </bottom>
      <diagonal/>
    </border>
    <border>
      <left/>
      <right style="thin">
        <color indexed="64"/>
      </right>
      <top/>
      <bottom style="thin">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right style="thick">
        <color indexed="64"/>
      </right>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ck">
        <color indexed="64"/>
      </left>
      <right/>
      <top/>
      <bottom style="medium">
        <color indexed="64"/>
      </bottom>
      <diagonal/>
    </border>
    <border>
      <left style="thick">
        <color indexed="64"/>
      </left>
      <right/>
      <top/>
      <bottom style="thick">
        <color indexed="64"/>
      </bottom>
      <diagonal/>
    </border>
    <border>
      <left/>
      <right/>
      <top/>
      <bottom style="thick">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ck">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ck">
        <color indexed="64"/>
      </bottom>
      <diagonal/>
    </border>
    <border>
      <left/>
      <right style="thin">
        <color indexed="64"/>
      </right>
      <top/>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bottom style="medium">
        <color indexed="64"/>
      </bottom>
      <diagonal/>
    </border>
    <border>
      <left style="thin">
        <color indexed="64"/>
      </left>
      <right style="thick">
        <color indexed="64"/>
      </right>
      <top style="thin">
        <color indexed="64"/>
      </top>
      <bottom/>
      <diagonal/>
    </border>
  </borders>
  <cellStyleXfs count="59">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43" fontId="5" fillId="0" borderId="0" applyFont="0" applyFill="0" applyBorder="0" applyAlignment="0" applyProtection="0"/>
    <xf numFmtId="43" fontId="6" fillId="0" borderId="0" applyFont="0" applyFill="0" applyBorder="0" applyAlignment="0" applyProtection="0"/>
    <xf numFmtId="43" fontId="25" fillId="0" borderId="0" applyFont="0" applyFill="0" applyBorder="0" applyAlignment="0" applyProtection="0"/>
    <xf numFmtId="44" fontId="5"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2" borderId="0" applyNumberFormat="0" applyBorder="0" applyAlignment="0" applyProtection="0"/>
    <xf numFmtId="0" fontId="6" fillId="0" borderId="0"/>
    <xf numFmtId="0" fontId="5" fillId="23" borderId="7" applyNumberFormat="0" applyFont="0" applyAlignment="0" applyProtection="0"/>
    <xf numFmtId="0" fontId="20" fillId="20" borderId="8" applyNumberFormat="0" applyAlignment="0" applyProtection="0"/>
    <xf numFmtId="9" fontId="5" fillId="0" borderId="0" applyFont="0" applyFill="0" applyBorder="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xf numFmtId="0" fontId="4" fillId="0" borderId="0"/>
    <xf numFmtId="0" fontId="5" fillId="0" borderId="0"/>
    <xf numFmtId="0" fontId="3" fillId="0" borderId="0"/>
    <xf numFmtId="44" fontId="3"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cellStyleXfs>
  <cellXfs count="332">
    <xf numFmtId="0" fontId="0" fillId="0" borderId="0" xfId="0"/>
    <xf numFmtId="0" fontId="26" fillId="0" borderId="0" xfId="41" applyFont="1" applyAlignment="1">
      <alignment horizontal="left" vertical="center"/>
    </xf>
    <xf numFmtId="0" fontId="27" fillId="0" borderId="0" xfId="41" applyFont="1" applyAlignment="1">
      <alignment vertical="center"/>
    </xf>
    <xf numFmtId="0" fontId="26" fillId="0" borderId="0" xfId="41" applyFont="1" applyAlignment="1">
      <alignment vertical="center"/>
    </xf>
    <xf numFmtId="0" fontId="27" fillId="0" borderId="0" xfId="41" applyFont="1"/>
    <xf numFmtId="0" fontId="26" fillId="0" borderId="0" xfId="41" applyFont="1"/>
    <xf numFmtId="164" fontId="27" fillId="0" borderId="0" xfId="28" applyNumberFormat="1" applyFont="1"/>
    <xf numFmtId="164" fontId="27" fillId="28" borderId="13" xfId="28" applyNumberFormat="1" applyFont="1" applyFill="1" applyBorder="1" applyAlignment="1">
      <alignment vertical="center"/>
    </xf>
    <xf numFmtId="0" fontId="28" fillId="0" borderId="0" xfId="41" applyFont="1" applyAlignment="1">
      <alignment vertical="center"/>
    </xf>
    <xf numFmtId="164" fontId="27" fillId="28" borderId="13" xfId="28" applyNumberFormat="1" applyFont="1" applyFill="1" applyBorder="1" applyAlignment="1">
      <alignment horizontal="right" vertical="center"/>
    </xf>
    <xf numFmtId="164" fontId="27" fillId="28" borderId="17" xfId="28" applyNumberFormat="1" applyFont="1" applyFill="1" applyBorder="1" applyAlignment="1">
      <alignment vertical="center"/>
    </xf>
    <xf numFmtId="0" fontId="27" fillId="0" borderId="0" xfId="41" applyFont="1" applyAlignment="1">
      <alignment horizontal="left" vertical="center"/>
    </xf>
    <xf numFmtId="49" fontId="26" fillId="0" borderId="0" xfId="41" applyNumberFormat="1" applyFont="1" applyAlignment="1">
      <alignment horizontal="left" vertical="center"/>
    </xf>
    <xf numFmtId="0" fontId="28" fillId="0" borderId="36" xfId="41" applyFont="1" applyBorder="1" applyAlignment="1">
      <alignment vertical="center"/>
    </xf>
    <xf numFmtId="164" fontId="27" fillId="28" borderId="34" xfId="28" applyNumberFormat="1" applyFont="1" applyFill="1" applyBorder="1" applyAlignment="1">
      <alignment vertical="center"/>
    </xf>
    <xf numFmtId="164" fontId="27" fillId="28" borderId="38" xfId="28" applyNumberFormat="1" applyFont="1" applyFill="1" applyBorder="1" applyAlignment="1">
      <alignment vertical="center"/>
    </xf>
    <xf numFmtId="14" fontId="26" fillId="0" borderId="0" xfId="28" applyNumberFormat="1" applyFont="1" applyBorder="1" applyAlignment="1">
      <alignment horizontal="left" vertical="top"/>
    </xf>
    <xf numFmtId="43" fontId="26" fillId="0" borderId="0" xfId="28" applyFont="1" applyFill="1" applyBorder="1" applyAlignment="1">
      <alignment horizontal="left" vertical="top"/>
    </xf>
    <xf numFmtId="168" fontId="26" fillId="0" borderId="0" xfId="28" applyNumberFormat="1" applyFont="1" applyFill="1" applyBorder="1" applyAlignment="1">
      <alignment horizontal="left" vertical="top"/>
    </xf>
    <xf numFmtId="0" fontId="30" fillId="0" borderId="0" xfId="41" applyFont="1" applyAlignment="1">
      <alignment vertical="center"/>
    </xf>
    <xf numFmtId="49" fontId="26" fillId="0" borderId="0" xfId="41" applyNumberFormat="1" applyFont="1" applyAlignment="1">
      <alignment horizontal="center" vertical="center"/>
    </xf>
    <xf numFmtId="164" fontId="27" fillId="0" borderId="0" xfId="28" applyNumberFormat="1" applyFont="1" applyBorder="1"/>
    <xf numFmtId="49" fontId="26" fillId="0" borderId="0" xfId="41" applyNumberFormat="1" applyFont="1" applyAlignment="1">
      <alignment vertical="center"/>
    </xf>
    <xf numFmtId="0" fontId="27" fillId="0" borderId="37" xfId="41" applyFont="1" applyBorder="1" applyAlignment="1">
      <alignment horizontal="center" vertical="center"/>
    </xf>
    <xf numFmtId="0" fontId="26" fillId="33" borderId="39" xfId="41" applyFont="1" applyFill="1" applyBorder="1" applyAlignment="1">
      <alignment horizontal="center" vertical="center" wrapText="1"/>
    </xf>
    <xf numFmtId="0" fontId="26" fillId="33" borderId="40" xfId="41" applyFont="1" applyFill="1" applyBorder="1" applyAlignment="1">
      <alignment horizontal="center" vertical="center" wrapText="1"/>
    </xf>
    <xf numFmtId="0" fontId="26" fillId="33" borderId="41" xfId="41" applyFont="1" applyFill="1" applyBorder="1" applyAlignment="1">
      <alignment horizontal="center" vertical="center" wrapText="1"/>
    </xf>
    <xf numFmtId="0" fontId="27" fillId="0" borderId="47" xfId="41" applyFont="1" applyBorder="1" applyAlignment="1">
      <alignment vertical="center"/>
    </xf>
    <xf numFmtId="164" fontId="27" fillId="28" borderId="43" xfId="28" applyNumberFormat="1" applyFont="1" applyFill="1" applyBorder="1" applyAlignment="1">
      <alignment vertical="center"/>
    </xf>
    <xf numFmtId="164" fontId="27" fillId="28" borderId="45" xfId="28" applyNumberFormat="1" applyFont="1" applyFill="1" applyBorder="1" applyAlignment="1">
      <alignment vertical="center"/>
    </xf>
    <xf numFmtId="164" fontId="26" fillId="32" borderId="49" xfId="28" applyNumberFormat="1" applyFont="1" applyFill="1" applyBorder="1" applyAlignment="1">
      <alignment vertical="center"/>
    </xf>
    <xf numFmtId="164" fontId="26" fillId="32" borderId="50" xfId="28" applyNumberFormat="1" applyFont="1" applyFill="1" applyBorder="1" applyAlignment="1">
      <alignment vertical="center"/>
    </xf>
    <xf numFmtId="0" fontId="27" fillId="0" borderId="0" xfId="0" applyFont="1"/>
    <xf numFmtId="0" fontId="26" fillId="0" borderId="0" xfId="0" applyFont="1"/>
    <xf numFmtId="0" fontId="26" fillId="28" borderId="42" xfId="0" applyFont="1" applyFill="1" applyBorder="1"/>
    <xf numFmtId="164" fontId="27" fillId="28" borderId="13" xfId="28" applyNumberFormat="1" applyFont="1" applyFill="1" applyBorder="1"/>
    <xf numFmtId="0" fontId="27" fillId="28" borderId="13" xfId="0" applyFont="1" applyFill="1" applyBorder="1"/>
    <xf numFmtId="164" fontId="27" fillId="28" borderId="57" xfId="28" applyNumberFormat="1" applyFont="1" applyFill="1" applyBorder="1"/>
    <xf numFmtId="0" fontId="27" fillId="28" borderId="42" xfId="0" applyFont="1" applyFill="1" applyBorder="1" applyAlignment="1">
      <alignment horizontal="left" indent="1"/>
    </xf>
    <xf numFmtId="164" fontId="26" fillId="28" borderId="13" xfId="28" applyNumberFormat="1" applyFont="1" applyFill="1" applyBorder="1"/>
    <xf numFmtId="0" fontId="26" fillId="28" borderId="13" xfId="0" applyFont="1" applyFill="1" applyBorder="1"/>
    <xf numFmtId="9" fontId="26" fillId="28" borderId="13" xfId="44" applyFont="1" applyFill="1" applyBorder="1"/>
    <xf numFmtId="164" fontId="26" fillId="28" borderId="57" xfId="28" applyNumberFormat="1" applyFont="1" applyFill="1" applyBorder="1"/>
    <xf numFmtId="0" fontId="27" fillId="28" borderId="13" xfId="0" applyFont="1" applyFill="1" applyBorder="1" applyAlignment="1">
      <alignment horizontal="center"/>
    </xf>
    <xf numFmtId="165" fontId="27" fillId="28" borderId="13" xfId="31" applyNumberFormat="1" applyFont="1" applyFill="1" applyBorder="1"/>
    <xf numFmtId="164" fontId="27" fillId="28" borderId="13" xfId="28" applyNumberFormat="1" applyFont="1" applyFill="1" applyBorder="1" applyAlignment="1"/>
    <xf numFmtId="0" fontId="26" fillId="31" borderId="13" xfId="0" applyFont="1" applyFill="1" applyBorder="1"/>
    <xf numFmtId="164" fontId="26" fillId="31" borderId="13" xfId="28" applyNumberFormat="1" applyFont="1" applyFill="1" applyBorder="1"/>
    <xf numFmtId="164" fontId="26" fillId="31" borderId="57" xfId="28" applyNumberFormat="1" applyFont="1" applyFill="1" applyBorder="1"/>
    <xf numFmtId="0" fontId="27" fillId="0" borderId="0" xfId="0" applyFont="1" applyAlignment="1">
      <alignment vertical="center"/>
    </xf>
    <xf numFmtId="0" fontId="26" fillId="28" borderId="42" xfId="0" applyFont="1" applyFill="1" applyBorder="1" applyAlignment="1">
      <alignment vertical="center"/>
    </xf>
    <xf numFmtId="0" fontId="27" fillId="28" borderId="13" xfId="0" applyFont="1" applyFill="1" applyBorder="1" applyAlignment="1">
      <alignment horizontal="center" vertical="center"/>
    </xf>
    <xf numFmtId="0" fontId="26" fillId="31" borderId="42" xfId="0" applyFont="1" applyFill="1" applyBorder="1" applyAlignment="1">
      <alignment vertical="center"/>
    </xf>
    <xf numFmtId="10" fontId="26" fillId="31" borderId="13" xfId="0" applyNumberFormat="1" applyFont="1" applyFill="1" applyBorder="1" applyAlignment="1">
      <alignment horizontal="center" vertical="center"/>
    </xf>
    <xf numFmtId="0" fontId="26" fillId="28" borderId="13" xfId="0" applyFont="1" applyFill="1" applyBorder="1" applyAlignment="1">
      <alignment vertical="center"/>
    </xf>
    <xf numFmtId="164" fontId="26" fillId="31" borderId="58" xfId="28" applyNumberFormat="1" applyFont="1" applyFill="1" applyBorder="1"/>
    <xf numFmtId="164" fontId="26" fillId="31" borderId="59" xfId="28" applyNumberFormat="1" applyFont="1" applyFill="1" applyBorder="1"/>
    <xf numFmtId="43" fontId="27" fillId="0" borderId="0" xfId="28" applyFont="1"/>
    <xf numFmtId="43" fontId="27" fillId="0" borderId="0" xfId="28" applyFont="1" applyBorder="1"/>
    <xf numFmtId="0" fontId="27" fillId="0" borderId="0" xfId="0" applyFont="1" applyAlignment="1">
      <alignment horizontal="center"/>
    </xf>
    <xf numFmtId="0" fontId="26" fillId="0" borderId="56" xfId="0" applyFont="1" applyBorder="1" applyAlignment="1">
      <alignment horizontal="center" vertical="center" wrapText="1"/>
    </xf>
    <xf numFmtId="0" fontId="26" fillId="0" borderId="51"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0" xfId="0" applyFont="1" applyAlignment="1">
      <alignment horizontal="center"/>
    </xf>
    <xf numFmtId="0" fontId="32" fillId="0" borderId="13" xfId="0" applyFont="1" applyBorder="1"/>
    <xf numFmtId="164" fontId="32" fillId="0" borderId="13" xfId="28" applyNumberFormat="1" applyFont="1" applyFill="1" applyBorder="1"/>
    <xf numFmtId="164" fontId="32" fillId="0" borderId="57" xfId="28" applyNumberFormat="1" applyFont="1" applyFill="1" applyBorder="1"/>
    <xf numFmtId="0" fontId="27" fillId="28" borderId="42" xfId="0" applyFont="1" applyFill="1" applyBorder="1" applyAlignment="1">
      <alignment horizontal="left" vertical="center" indent="1"/>
    </xf>
    <xf numFmtId="10" fontId="27" fillId="28" borderId="13" xfId="44" applyNumberFormat="1" applyFont="1" applyFill="1" applyBorder="1" applyAlignment="1">
      <alignment horizontal="center" vertical="center"/>
    </xf>
    <xf numFmtId="9" fontId="32" fillId="0" borderId="13" xfId="44" applyFont="1" applyFill="1" applyBorder="1"/>
    <xf numFmtId="0" fontId="26" fillId="28" borderId="42" xfId="0" applyFont="1" applyFill="1" applyBorder="1" applyAlignment="1">
      <alignment horizontal="left" indent="1"/>
    </xf>
    <xf numFmtId="164" fontId="27" fillId="0" borderId="13" xfId="28" applyNumberFormat="1" applyFont="1" applyFill="1" applyBorder="1"/>
    <xf numFmtId="164" fontId="27" fillId="0" borderId="57" xfId="28" applyNumberFormat="1" applyFont="1" applyFill="1" applyBorder="1"/>
    <xf numFmtId="0" fontId="27" fillId="0" borderId="13" xfId="0" applyFont="1" applyBorder="1" applyAlignment="1">
      <alignment horizontal="center" vertical="center"/>
    </xf>
    <xf numFmtId="0" fontId="26" fillId="32" borderId="48" xfId="41" applyFont="1" applyFill="1" applyBorder="1" applyAlignment="1">
      <alignment horizontal="center" vertical="center"/>
    </xf>
    <xf numFmtId="0" fontId="27" fillId="0" borderId="0" xfId="41" applyFont="1" applyAlignment="1">
      <alignment horizontal="center" vertical="center" wrapText="1"/>
    </xf>
    <xf numFmtId="0" fontId="27" fillId="0" borderId="0" xfId="41" applyFont="1" applyAlignment="1">
      <alignment horizontal="center" vertical="center"/>
    </xf>
    <xf numFmtId="0" fontId="33" fillId="0" borderId="0" xfId="41" applyFont="1"/>
    <xf numFmtId="0" fontId="26" fillId="0" borderId="26" xfId="41" quotePrefix="1" applyFont="1" applyBorder="1" applyAlignment="1">
      <alignment horizontal="center" vertical="top" wrapText="1"/>
    </xf>
    <xf numFmtId="0" fontId="26" fillId="0" borderId="73" xfId="41" quotePrefix="1" applyFont="1" applyBorder="1" applyAlignment="1">
      <alignment horizontal="center" vertical="top" wrapText="1"/>
    </xf>
    <xf numFmtId="0" fontId="26" fillId="33" borderId="26" xfId="41" applyFont="1" applyFill="1" applyBorder="1" applyAlignment="1">
      <alignment horizontal="center" vertical="center" wrapText="1"/>
    </xf>
    <xf numFmtId="0" fontId="26" fillId="33" borderId="77" xfId="41" applyFont="1" applyFill="1" applyBorder="1" applyAlignment="1">
      <alignment horizontal="center" vertical="center" wrapText="1"/>
    </xf>
    <xf numFmtId="0" fontId="26" fillId="33" borderId="51" xfId="41" applyFont="1" applyFill="1" applyBorder="1" applyAlignment="1">
      <alignment horizontal="center" vertical="center" wrapText="1"/>
    </xf>
    <xf numFmtId="0" fontId="28" fillId="0" borderId="78" xfId="41" applyFont="1" applyBorder="1" applyAlignment="1">
      <alignment vertical="center"/>
    </xf>
    <xf numFmtId="164" fontId="27" fillId="28" borderId="12" xfId="28" applyNumberFormat="1" applyFont="1" applyFill="1" applyBorder="1" applyAlignment="1">
      <alignment vertical="center"/>
    </xf>
    <xf numFmtId="164" fontId="27" fillId="28" borderId="79" xfId="28" applyNumberFormat="1" applyFont="1" applyFill="1" applyBorder="1" applyAlignment="1">
      <alignment vertical="center"/>
    </xf>
    <xf numFmtId="164" fontId="26" fillId="32" borderId="80" xfId="28" applyNumberFormat="1" applyFont="1" applyFill="1" applyBorder="1" applyAlignment="1">
      <alignment vertical="center"/>
    </xf>
    <xf numFmtId="164" fontId="27" fillId="28" borderId="13" xfId="28" applyNumberFormat="1" applyFont="1" applyFill="1" applyBorder="1" applyAlignment="1">
      <alignment horizontal="center" vertical="center"/>
    </xf>
    <xf numFmtId="9" fontId="27" fillId="28" borderId="13" xfId="44" applyFont="1" applyFill="1" applyBorder="1" applyAlignment="1">
      <alignment horizontal="center" vertical="center"/>
    </xf>
    <xf numFmtId="0" fontId="26" fillId="33" borderId="55" xfId="41" applyFont="1" applyFill="1" applyBorder="1" applyAlignment="1">
      <alignment horizontal="center" vertical="center" wrapText="1"/>
    </xf>
    <xf numFmtId="0" fontId="26" fillId="0" borderId="42" xfId="0" applyFont="1" applyBorder="1" applyAlignment="1">
      <alignment vertical="center"/>
    </xf>
    <xf numFmtId="0" fontId="34" fillId="0" borderId="42" xfId="0" applyFont="1" applyBorder="1" applyAlignment="1">
      <alignment vertical="center"/>
    </xf>
    <xf numFmtId="0" fontId="35" fillId="0" borderId="12" xfId="0" applyFont="1" applyBorder="1" applyAlignment="1">
      <alignment horizontal="center" vertical="center"/>
    </xf>
    <xf numFmtId="0" fontId="35" fillId="0" borderId="13" xfId="0" applyFont="1" applyBorder="1" applyAlignment="1">
      <alignment horizontal="center" vertical="center"/>
    </xf>
    <xf numFmtId="164" fontId="35" fillId="0" borderId="13" xfId="28" applyNumberFormat="1" applyFont="1" applyFill="1" applyBorder="1"/>
    <xf numFmtId="164" fontId="35" fillId="0" borderId="57" xfId="28" applyNumberFormat="1" applyFont="1" applyFill="1" applyBorder="1"/>
    <xf numFmtId="0" fontId="35" fillId="0" borderId="0" xfId="0" applyFont="1"/>
    <xf numFmtId="0" fontId="34" fillId="0" borderId="42" xfId="0" applyFont="1" applyBorder="1"/>
    <xf numFmtId="164" fontId="35" fillId="28" borderId="13" xfId="28" applyNumberFormat="1" applyFont="1" applyFill="1" applyBorder="1"/>
    <xf numFmtId="164" fontId="35" fillId="28" borderId="57" xfId="28" applyNumberFormat="1" applyFont="1" applyFill="1" applyBorder="1"/>
    <xf numFmtId="165" fontId="27" fillId="0" borderId="13" xfId="31" applyNumberFormat="1" applyFont="1" applyFill="1" applyBorder="1" applyAlignment="1">
      <alignment vertical="center"/>
    </xf>
    <xf numFmtId="0" fontId="27" fillId="28" borderId="42" xfId="0" applyFont="1" applyFill="1" applyBorder="1" applyAlignment="1">
      <alignment horizontal="left" indent="2"/>
    </xf>
    <xf numFmtId="164" fontId="31" fillId="28" borderId="13" xfId="28" applyNumberFormat="1" applyFont="1" applyFill="1" applyBorder="1" applyAlignment="1">
      <alignment horizontal="center"/>
    </xf>
    <xf numFmtId="0" fontId="31" fillId="28" borderId="13" xfId="0" applyFont="1" applyFill="1" applyBorder="1" applyAlignment="1">
      <alignment horizontal="center"/>
    </xf>
    <xf numFmtId="0" fontId="31" fillId="28" borderId="13" xfId="0" applyFont="1" applyFill="1" applyBorder="1"/>
    <xf numFmtId="164" fontId="31" fillId="28" borderId="13" xfId="28" applyNumberFormat="1" applyFont="1" applyFill="1" applyBorder="1"/>
    <xf numFmtId="164" fontId="31" fillId="28" borderId="57" xfId="28" applyNumberFormat="1" applyFont="1" applyFill="1" applyBorder="1"/>
    <xf numFmtId="0" fontId="31" fillId="0" borderId="0" xfId="0" applyFont="1"/>
    <xf numFmtId="0" fontId="32" fillId="0" borderId="0" xfId="0" applyFont="1"/>
    <xf numFmtId="0" fontId="32" fillId="0" borderId="0" xfId="0" applyFont="1" applyAlignment="1">
      <alignment vertical="center"/>
    </xf>
    <xf numFmtId="0" fontId="26" fillId="33" borderId="34" xfId="41" quotePrefix="1" applyFont="1" applyFill="1" applyBorder="1" applyAlignment="1">
      <alignment horizontal="center" vertical="center" wrapText="1"/>
    </xf>
    <xf numFmtId="0" fontId="26" fillId="33" borderId="74" xfId="41" quotePrefix="1" applyFont="1" applyFill="1" applyBorder="1" applyAlignment="1">
      <alignment horizontal="center" vertical="center" wrapText="1"/>
    </xf>
    <xf numFmtId="0" fontId="27" fillId="28" borderId="42" xfId="0" applyFont="1" applyFill="1" applyBorder="1" applyAlignment="1">
      <alignment horizontal="left" indent="3"/>
    </xf>
    <xf numFmtId="0" fontId="36" fillId="0" borderId="0" xfId="0" applyFont="1"/>
    <xf numFmtId="0" fontId="27" fillId="31" borderId="12" xfId="0" applyFont="1" applyFill="1" applyBorder="1" applyAlignment="1">
      <alignment horizontal="center" vertical="center"/>
    </xf>
    <xf numFmtId="0" fontId="27" fillId="31" borderId="13" xfId="0" applyFont="1" applyFill="1" applyBorder="1" applyAlignment="1">
      <alignment horizontal="center" vertical="center"/>
    </xf>
    <xf numFmtId="0" fontId="27" fillId="31" borderId="13" xfId="0" applyFont="1" applyFill="1" applyBorder="1" applyAlignment="1">
      <alignment horizontal="center"/>
    </xf>
    <xf numFmtId="0" fontId="27" fillId="31" borderId="57" xfId="0" applyFont="1" applyFill="1" applyBorder="1" applyAlignment="1">
      <alignment horizontal="center"/>
    </xf>
    <xf numFmtId="0" fontId="27" fillId="31" borderId="12" xfId="0" applyFont="1" applyFill="1" applyBorder="1" applyAlignment="1">
      <alignment horizontal="center"/>
    </xf>
    <xf numFmtId="164" fontId="27" fillId="31" borderId="13" xfId="28" applyNumberFormat="1" applyFont="1" applyFill="1" applyBorder="1"/>
    <xf numFmtId="164" fontId="27" fillId="31" borderId="57" xfId="28" applyNumberFormat="1" applyFont="1" applyFill="1" applyBorder="1"/>
    <xf numFmtId="165" fontId="27" fillId="31" borderId="13" xfId="31" applyNumberFormat="1" applyFont="1" applyFill="1" applyBorder="1" applyAlignment="1">
      <alignment vertical="center"/>
    </xf>
    <xf numFmtId="165" fontId="27" fillId="31" borderId="13" xfId="31" applyNumberFormat="1" applyFont="1" applyFill="1" applyBorder="1" applyAlignment="1">
      <alignment horizontal="center" vertical="center"/>
    </xf>
    <xf numFmtId="0" fontId="27" fillId="31" borderId="13" xfId="0" applyFont="1" applyFill="1" applyBorder="1" applyAlignment="1">
      <alignment vertical="center"/>
    </xf>
    <xf numFmtId="164" fontId="27" fillId="31" borderId="13" xfId="28" applyNumberFormat="1" applyFont="1" applyFill="1" applyBorder="1" applyAlignment="1">
      <alignment vertical="center"/>
    </xf>
    <xf numFmtId="164" fontId="27" fillId="31" borderId="57" xfId="28" applyNumberFormat="1" applyFont="1" applyFill="1" applyBorder="1" applyAlignment="1">
      <alignment vertical="center"/>
    </xf>
    <xf numFmtId="0" fontId="27" fillId="31" borderId="13" xfId="0" applyFont="1" applyFill="1" applyBorder="1"/>
    <xf numFmtId="0" fontId="27" fillId="0" borderId="46" xfId="41" applyFont="1" applyBorder="1" applyAlignment="1">
      <alignment horizontal="left" vertical="center"/>
    </xf>
    <xf numFmtId="49" fontId="26" fillId="28" borderId="42" xfId="41" applyNumberFormat="1" applyFont="1" applyFill="1" applyBorder="1" applyAlignment="1">
      <alignment horizontal="left" vertical="center"/>
    </xf>
    <xf numFmtId="0" fontId="27" fillId="28" borderId="42" xfId="41" applyFont="1" applyFill="1" applyBorder="1" applyAlignment="1">
      <alignment horizontal="left" vertical="center"/>
    </xf>
    <xf numFmtId="0" fontId="27" fillId="28" borderId="44" xfId="41" applyFont="1" applyFill="1" applyBorder="1" applyAlignment="1">
      <alignment horizontal="left" vertical="center"/>
    </xf>
    <xf numFmtId="0" fontId="32" fillId="0" borderId="42" xfId="0" applyFont="1" applyBorder="1" applyAlignment="1">
      <alignment horizontal="left"/>
    </xf>
    <xf numFmtId="0" fontId="26" fillId="33" borderId="43" xfId="41" quotePrefix="1" applyFont="1" applyFill="1" applyBorder="1" applyAlignment="1">
      <alignment horizontal="center" vertical="center" wrapText="1"/>
    </xf>
    <xf numFmtId="0" fontId="26" fillId="33" borderId="31" xfId="41" applyFont="1" applyFill="1" applyBorder="1" applyAlignment="1">
      <alignment horizontal="center" vertical="center" wrapText="1"/>
    </xf>
    <xf numFmtId="0" fontId="37" fillId="0" borderId="0" xfId="0" applyFont="1" applyAlignment="1">
      <alignment vertical="center"/>
    </xf>
    <xf numFmtId="0" fontId="37" fillId="0" borderId="63" xfId="0" applyFont="1" applyBorder="1" applyAlignment="1">
      <alignment vertical="center"/>
    </xf>
    <xf numFmtId="0" fontId="37" fillId="0" borderId="54" xfId="0" applyFont="1" applyBorder="1" applyAlignment="1">
      <alignment vertical="center"/>
    </xf>
    <xf numFmtId="0" fontId="37" fillId="0" borderId="64" xfId="0" applyFont="1" applyBorder="1" applyAlignment="1">
      <alignment vertical="center"/>
    </xf>
    <xf numFmtId="0" fontId="37" fillId="0" borderId="65" xfId="0" applyFont="1" applyBorder="1" applyAlignment="1">
      <alignment vertical="center"/>
    </xf>
    <xf numFmtId="0" fontId="37" fillId="0" borderId="66" xfId="0" applyFont="1" applyBorder="1" applyAlignment="1">
      <alignment vertical="center"/>
    </xf>
    <xf numFmtId="0" fontId="39" fillId="0" borderId="65" xfId="0" applyFont="1" applyBorder="1" applyAlignment="1">
      <alignment vertical="center"/>
    </xf>
    <xf numFmtId="0" fontId="37" fillId="0" borderId="14" xfId="0" applyFont="1" applyBorder="1" applyAlignment="1">
      <alignment horizontal="left" vertical="center"/>
    </xf>
    <xf numFmtId="0" fontId="37" fillId="0" borderId="0" xfId="0" applyFont="1" applyAlignment="1">
      <alignment horizontal="right" vertical="center"/>
    </xf>
    <xf numFmtId="17" fontId="37" fillId="0" borderId="14" xfId="0" applyNumberFormat="1" applyFont="1" applyBorder="1" applyAlignment="1">
      <alignment horizontal="center" vertical="center"/>
    </xf>
    <xf numFmtId="14" fontId="37" fillId="0" borderId="11" xfId="0" applyNumberFormat="1" applyFont="1" applyBorder="1" applyAlignment="1">
      <alignment horizontal="left" vertical="center"/>
    </xf>
    <xf numFmtId="14" fontId="37" fillId="0" borderId="11" xfId="0" applyNumberFormat="1" applyFont="1" applyBorder="1" applyAlignment="1">
      <alignment horizontal="center" vertical="center"/>
    </xf>
    <xf numFmtId="0" fontId="37" fillId="0" borderId="11" xfId="0" applyFont="1" applyBorder="1" applyAlignment="1">
      <alignment horizontal="center" vertical="center"/>
    </xf>
    <xf numFmtId="0" fontId="37" fillId="0" borderId="0" xfId="0" applyFont="1" applyAlignment="1">
      <alignment vertical="center" wrapText="1"/>
    </xf>
    <xf numFmtId="0" fontId="37" fillId="25" borderId="13" xfId="0" applyFont="1" applyFill="1" applyBorder="1" applyAlignment="1">
      <alignment horizontal="center" vertical="center"/>
    </xf>
    <xf numFmtId="0" fontId="37" fillId="25" borderId="57" xfId="0" applyFont="1" applyFill="1" applyBorder="1" applyAlignment="1">
      <alignment horizontal="center" vertical="center"/>
    </xf>
    <xf numFmtId="167" fontId="37" fillId="26" borderId="13" xfId="28" applyNumberFormat="1" applyFont="1" applyFill="1" applyBorder="1" applyAlignment="1">
      <alignment vertical="center"/>
    </xf>
    <xf numFmtId="166" fontId="37" fillId="26" borderId="13" xfId="28" applyNumberFormat="1" applyFont="1" applyFill="1" applyBorder="1" applyAlignment="1">
      <alignment vertical="center"/>
    </xf>
    <xf numFmtId="166" fontId="37" fillId="0" borderId="13" xfId="28" applyNumberFormat="1" applyFont="1" applyBorder="1" applyAlignment="1">
      <alignment vertical="center"/>
    </xf>
    <xf numFmtId="166" fontId="37" fillId="0" borderId="57" xfId="28" applyNumberFormat="1" applyFont="1" applyBorder="1" applyAlignment="1">
      <alignment vertical="center"/>
    </xf>
    <xf numFmtId="0" fontId="37" fillId="0" borderId="65" xfId="0" applyFont="1" applyBorder="1" applyAlignment="1">
      <alignment horizontal="left" vertical="center"/>
    </xf>
    <xf numFmtId="0" fontId="37" fillId="26" borderId="13" xfId="0" applyFont="1" applyFill="1" applyBorder="1" applyAlignment="1">
      <alignment horizontal="left" vertical="center"/>
    </xf>
    <xf numFmtId="166" fontId="40" fillId="26" borderId="13" xfId="31" applyNumberFormat="1" applyFont="1" applyFill="1" applyBorder="1" applyAlignment="1">
      <alignment horizontal="center" vertical="center"/>
    </xf>
    <xf numFmtId="0" fontId="40" fillId="0" borderId="65" xfId="0" applyFont="1" applyBorder="1" applyAlignment="1">
      <alignment vertical="center"/>
    </xf>
    <xf numFmtId="0" fontId="40" fillId="0" borderId="0" xfId="0" applyFont="1" applyAlignment="1">
      <alignment vertical="center"/>
    </xf>
    <xf numFmtId="167" fontId="40" fillId="0" borderId="13" xfId="28" applyNumberFormat="1" applyFont="1" applyBorder="1" applyAlignment="1">
      <alignment vertical="center"/>
    </xf>
    <xf numFmtId="166" fontId="40" fillId="0" borderId="13" xfId="28" applyNumberFormat="1" applyFont="1" applyBorder="1" applyAlignment="1">
      <alignment vertical="center"/>
    </xf>
    <xf numFmtId="166" fontId="40" fillId="0" borderId="57" xfId="28" applyNumberFormat="1" applyFont="1" applyBorder="1" applyAlignment="1">
      <alignment vertical="center"/>
    </xf>
    <xf numFmtId="164" fontId="40" fillId="0" borderId="0" xfId="28" applyNumberFormat="1" applyFont="1" applyBorder="1" applyAlignment="1">
      <alignment vertical="center"/>
    </xf>
    <xf numFmtId="0" fontId="39" fillId="0" borderId="0" xfId="0" quotePrefix="1" applyFont="1" applyAlignment="1">
      <alignment vertical="center"/>
    </xf>
    <xf numFmtId="43" fontId="40" fillId="0" borderId="0" xfId="28" applyFont="1" applyBorder="1" applyAlignment="1">
      <alignment vertical="center"/>
    </xf>
    <xf numFmtId="43" fontId="40" fillId="0" borderId="66" xfId="28" applyFont="1" applyBorder="1" applyAlignment="1">
      <alignment vertical="center"/>
    </xf>
    <xf numFmtId="0" fontId="41" fillId="0" borderId="65" xfId="0" applyFont="1" applyBorder="1" applyAlignment="1">
      <alignment vertical="center"/>
    </xf>
    <xf numFmtId="0" fontId="41" fillId="0" borderId="0" xfId="0" applyFont="1" applyAlignment="1">
      <alignment vertical="center"/>
    </xf>
    <xf numFmtId="0" fontId="37" fillId="0" borderId="16" xfId="0" applyFont="1" applyBorder="1" applyAlignment="1">
      <alignment vertical="center"/>
    </xf>
    <xf numFmtId="0" fontId="41" fillId="26" borderId="20" xfId="0" applyFont="1" applyFill="1" applyBorder="1" applyAlignment="1">
      <alignment horizontal="center" vertical="center"/>
    </xf>
    <xf numFmtId="164" fontId="37" fillId="26" borderId="21" xfId="28" applyNumberFormat="1" applyFont="1" applyFill="1" applyBorder="1" applyAlignment="1">
      <alignment vertical="center"/>
    </xf>
    <xf numFmtId="0" fontId="37" fillId="26" borderId="17" xfId="0" applyFont="1" applyFill="1" applyBorder="1" applyAlignment="1">
      <alignment vertical="center"/>
    </xf>
    <xf numFmtId="164" fontId="37" fillId="26" borderId="22" xfId="28" applyNumberFormat="1" applyFont="1" applyFill="1" applyBorder="1" applyAlignment="1">
      <alignment vertical="center"/>
    </xf>
    <xf numFmtId="167" fontId="37" fillId="0" borderId="23" xfId="28" applyNumberFormat="1" applyFont="1" applyBorder="1" applyAlignment="1">
      <alignment vertical="center"/>
    </xf>
    <xf numFmtId="0" fontId="37" fillId="0" borderId="70" xfId="0" applyFont="1" applyBorder="1" applyAlignment="1">
      <alignment vertical="center"/>
    </xf>
    <xf numFmtId="0" fontId="37" fillId="0" borderId="18" xfId="0" applyFont="1" applyBorder="1" applyAlignment="1">
      <alignment vertical="center"/>
    </xf>
    <xf numFmtId="0" fontId="37" fillId="0" borderId="19" xfId="0" applyFont="1" applyBorder="1" applyAlignment="1">
      <alignment vertical="center"/>
    </xf>
    <xf numFmtId="164" fontId="37" fillId="26" borderId="24" xfId="28" applyNumberFormat="1" applyFont="1" applyFill="1" applyBorder="1" applyAlignment="1">
      <alignment vertical="center"/>
    </xf>
    <xf numFmtId="43" fontId="37" fillId="0" borderId="0" xfId="28" applyFont="1" applyBorder="1" applyAlignment="1">
      <alignment vertical="center"/>
    </xf>
    <xf numFmtId="0" fontId="37" fillId="0" borderId="67" xfId="0" applyFont="1" applyBorder="1" applyAlignment="1">
      <alignment horizontal="left" vertical="center"/>
    </xf>
    <xf numFmtId="0" fontId="39" fillId="0" borderId="0" xfId="0" applyFont="1" applyAlignment="1">
      <alignment horizontal="left" vertical="center"/>
    </xf>
    <xf numFmtId="0" fontId="37" fillId="0" borderId="0" xfId="0" applyFont="1" applyAlignment="1">
      <alignment horizontal="left" vertical="center"/>
    </xf>
    <xf numFmtId="0" fontId="39" fillId="0" borderId="66" xfId="0" applyFont="1" applyBorder="1" applyAlignment="1">
      <alignment horizontal="left" vertical="center"/>
    </xf>
    <xf numFmtId="0" fontId="37" fillId="0" borderId="66" xfId="0" applyFont="1" applyBorder="1" applyAlignment="1">
      <alignment horizontal="left" vertical="center"/>
    </xf>
    <xf numFmtId="0" fontId="37" fillId="0" borderId="71" xfId="0" applyFont="1" applyBorder="1" applyAlignment="1">
      <alignment vertical="center"/>
    </xf>
    <xf numFmtId="0" fontId="37" fillId="0" borderId="72" xfId="0" applyFont="1" applyBorder="1" applyAlignment="1">
      <alignment vertical="center"/>
    </xf>
    <xf numFmtId="0" fontId="37" fillId="0" borderId="72" xfId="0" applyFont="1" applyBorder="1" applyAlignment="1">
      <alignment horizontal="left" vertical="center"/>
    </xf>
    <xf numFmtId="0" fontId="37" fillId="0" borderId="50" xfId="0" applyFont="1" applyBorder="1" applyAlignment="1">
      <alignment horizontal="left" vertical="center"/>
    </xf>
    <xf numFmtId="0" fontId="39" fillId="0" borderId="69" xfId="0" applyFont="1" applyBorder="1" applyAlignment="1">
      <alignment horizontal="left" vertical="center" wrapText="1"/>
    </xf>
    <xf numFmtId="0" fontId="40" fillId="0" borderId="0" xfId="0" applyFont="1" applyAlignment="1">
      <alignment horizontal="left" vertical="center" wrapText="1"/>
    </xf>
    <xf numFmtId="0" fontId="39" fillId="0" borderId="65" xfId="0" applyFont="1" applyBorder="1" applyAlignment="1">
      <alignment horizontal="left" vertical="center"/>
    </xf>
    <xf numFmtId="0" fontId="37" fillId="0" borderId="16" xfId="0" applyFont="1" applyBorder="1" applyAlignment="1">
      <alignment horizontal="center" vertical="center"/>
    </xf>
    <xf numFmtId="0" fontId="37" fillId="0" borderId="26" xfId="0" applyFont="1" applyBorder="1" applyAlignment="1">
      <alignment horizontal="center" vertical="center" wrapText="1"/>
    </xf>
    <xf numFmtId="0" fontId="37" fillId="0" borderId="73" xfId="0" applyFont="1" applyBorder="1" applyAlignment="1">
      <alignment horizontal="center" vertical="center" wrapText="1"/>
    </xf>
    <xf numFmtId="0" fontId="37" fillId="24" borderId="28" xfId="0" applyFont="1" applyFill="1" applyBorder="1" applyAlignment="1">
      <alignment vertical="center"/>
    </xf>
    <xf numFmtId="0" fontId="39" fillId="0" borderId="65" xfId="0" applyFont="1" applyBorder="1" applyAlignment="1">
      <alignment horizontal="left" vertical="center" wrapText="1"/>
    </xf>
    <xf numFmtId="0" fontId="39" fillId="0" borderId="0" xfId="0" applyFont="1" applyAlignment="1">
      <alignment horizontal="left" vertical="center" wrapText="1"/>
    </xf>
    <xf numFmtId="0" fontId="39" fillId="0" borderId="66" xfId="0" applyFont="1" applyBorder="1" applyAlignment="1">
      <alignment horizontal="left" vertical="center" wrapText="1"/>
    </xf>
    <xf numFmtId="0" fontId="37" fillId="24" borderId="82" xfId="0" applyFont="1" applyFill="1" applyBorder="1" applyAlignment="1">
      <alignment vertical="center"/>
    </xf>
    <xf numFmtId="0" fontId="37" fillId="24" borderId="83" xfId="0" applyFont="1" applyFill="1" applyBorder="1" applyAlignment="1">
      <alignment vertical="center"/>
    </xf>
    <xf numFmtId="0" fontId="42" fillId="27" borderId="0" xfId="0" applyFont="1" applyFill="1" applyAlignment="1">
      <alignment vertical="center"/>
    </xf>
    <xf numFmtId="0" fontId="42" fillId="27" borderId="66" xfId="0" applyFont="1" applyFill="1" applyBorder="1" applyAlignment="1">
      <alignment vertical="center"/>
    </xf>
    <xf numFmtId="0" fontId="43" fillId="0" borderId="0" xfId="0" applyFont="1" applyAlignment="1">
      <alignment vertical="center"/>
    </xf>
    <xf numFmtId="0" fontId="42" fillId="0" borderId="0" xfId="0" applyFont="1" applyAlignment="1">
      <alignment vertical="center"/>
    </xf>
    <xf numFmtId="0" fontId="38" fillId="0" borderId="66" xfId="0" applyFont="1" applyBorder="1" applyAlignment="1">
      <alignment vertical="center" wrapText="1"/>
    </xf>
    <xf numFmtId="0" fontId="37" fillId="0" borderId="66" xfId="0" applyFont="1" applyBorder="1" applyAlignment="1">
      <alignment vertical="center" wrapText="1"/>
    </xf>
    <xf numFmtId="0" fontId="44" fillId="0" borderId="65" xfId="0" applyFont="1" applyBorder="1" applyAlignment="1">
      <alignment horizontal="left" vertical="center" wrapText="1"/>
    </xf>
    <xf numFmtId="0" fontId="37" fillId="0" borderId="65" xfId="0" applyFont="1" applyBorder="1" applyAlignment="1">
      <alignment vertical="center" wrapText="1"/>
    </xf>
    <xf numFmtId="0" fontId="44" fillId="0" borderId="65" xfId="0" applyFont="1" applyBorder="1" applyAlignment="1">
      <alignment horizontal="left" vertical="center"/>
    </xf>
    <xf numFmtId="0" fontId="37" fillId="0" borderId="71" xfId="0" applyFont="1" applyBorder="1" applyAlignment="1">
      <alignment vertical="center" wrapText="1"/>
    </xf>
    <xf numFmtId="0" fontId="37" fillId="0" borderId="50" xfId="0" applyFont="1" applyBorder="1" applyAlignment="1">
      <alignment vertical="center" wrapText="1"/>
    </xf>
    <xf numFmtId="0" fontId="37" fillId="0" borderId="0" xfId="0" applyFont="1"/>
    <xf numFmtId="0" fontId="37" fillId="0" borderId="14" xfId="0" applyFont="1" applyBorder="1" applyAlignment="1">
      <alignment horizontal="left"/>
    </xf>
    <xf numFmtId="14" fontId="37" fillId="0" borderId="14" xfId="0" applyNumberFormat="1" applyFont="1" applyBorder="1" applyAlignment="1">
      <alignment horizontal="center"/>
    </xf>
    <xf numFmtId="0" fontId="37" fillId="0" borderId="14" xfId="0" applyFont="1" applyBorder="1"/>
    <xf numFmtId="0" fontId="37" fillId="0" borderId="11" xfId="0" applyFont="1" applyBorder="1" applyAlignment="1">
      <alignment horizontal="left"/>
    </xf>
    <xf numFmtId="164" fontId="37" fillId="0" borderId="14" xfId="30" applyNumberFormat="1" applyFont="1" applyBorder="1" applyAlignment="1" applyProtection="1">
      <alignment horizontal="left"/>
    </xf>
    <xf numFmtId="17" fontId="37" fillId="0" borderId="14" xfId="0" applyNumberFormat="1" applyFont="1" applyBorder="1" applyAlignment="1">
      <alignment horizontal="center"/>
    </xf>
    <xf numFmtId="0" fontId="37" fillId="24" borderId="28" xfId="0" applyFont="1" applyFill="1" applyBorder="1"/>
    <xf numFmtId="0" fontId="37" fillId="0" borderId="15" xfId="0" applyFont="1" applyBorder="1"/>
    <xf numFmtId="169" fontId="37" fillId="29" borderId="14" xfId="0" applyNumberFormat="1" applyFont="1" applyFill="1" applyBorder="1" applyAlignment="1">
      <alignment horizontal="center"/>
    </xf>
    <xf numFmtId="164" fontId="37" fillId="0" borderId="11" xfId="28" applyNumberFormat="1" applyFont="1" applyBorder="1"/>
    <xf numFmtId="0" fontId="37" fillId="0" borderId="0" xfId="0" applyFont="1" applyAlignment="1">
      <alignment vertical="top" wrapText="1"/>
    </xf>
    <xf numFmtId="0" fontId="37" fillId="0" borderId="25" xfId="0" applyFont="1" applyBorder="1" applyAlignment="1">
      <alignment horizontal="center" vertical="center" wrapText="1"/>
    </xf>
    <xf numFmtId="0" fontId="37" fillId="0" borderId="29" xfId="0" applyFont="1" applyBorder="1" applyAlignment="1">
      <alignment horizontal="center" vertical="center" wrapText="1"/>
    </xf>
    <xf numFmtId="169" fontId="37" fillId="30" borderId="35" xfId="30" applyNumberFormat="1" applyFont="1" applyFill="1" applyBorder="1" applyAlignment="1" applyProtection="1">
      <alignment horizontal="center"/>
      <protection locked="0"/>
    </xf>
    <xf numFmtId="169" fontId="37" fillId="30" borderId="19" xfId="30" applyNumberFormat="1" applyFont="1" applyFill="1" applyBorder="1" applyAlignment="1" applyProtection="1">
      <alignment horizontal="center"/>
      <protection locked="0"/>
    </xf>
    <xf numFmtId="0" fontId="37" fillId="25" borderId="19" xfId="0" applyFont="1" applyFill="1" applyBorder="1" applyAlignment="1">
      <alignment horizontal="center"/>
    </xf>
    <xf numFmtId="167" fontId="37" fillId="26" borderId="30" xfId="30" applyNumberFormat="1" applyFont="1" applyFill="1" applyBorder="1" applyAlignment="1" applyProtection="1">
      <alignment horizontal="center"/>
      <protection locked="0"/>
    </xf>
    <xf numFmtId="167" fontId="37" fillId="26" borderId="26" xfId="30" applyNumberFormat="1" applyFont="1" applyFill="1" applyBorder="1" applyProtection="1">
      <protection locked="0"/>
    </xf>
    <xf numFmtId="167" fontId="37" fillId="0" borderId="31" xfId="30" applyNumberFormat="1" applyFont="1" applyBorder="1" applyProtection="1"/>
    <xf numFmtId="167" fontId="37" fillId="0" borderId="17" xfId="30" applyNumberFormat="1" applyFont="1" applyBorder="1" applyProtection="1"/>
    <xf numFmtId="0" fontId="37" fillId="0" borderId="0" xfId="0" applyFont="1" applyAlignment="1">
      <alignment horizontal="left"/>
    </xf>
    <xf numFmtId="0" fontId="37" fillId="26" borderId="10" xfId="0" applyFont="1" applyFill="1" applyBorder="1" applyAlignment="1" applyProtection="1">
      <alignment horizontal="left"/>
      <protection locked="0"/>
    </xf>
    <xf numFmtId="167" fontId="40" fillId="0" borderId="32" xfId="30" applyNumberFormat="1" applyFont="1" applyBorder="1" applyAlignment="1" applyProtection="1">
      <alignment horizontal="center"/>
    </xf>
    <xf numFmtId="167" fontId="40" fillId="0" borderId="27" xfId="30" applyNumberFormat="1" applyFont="1" applyBorder="1" applyProtection="1"/>
    <xf numFmtId="167" fontId="40" fillId="0" borderId="33" xfId="30" applyNumberFormat="1" applyFont="1" applyBorder="1" applyProtection="1"/>
    <xf numFmtId="167" fontId="37" fillId="26" borderId="13" xfId="30" applyNumberFormat="1" applyFont="1" applyFill="1" applyBorder="1" applyAlignment="1" applyProtection="1">
      <alignment horizontal="center"/>
      <protection locked="0"/>
    </xf>
    <xf numFmtId="0" fontId="37" fillId="27" borderId="0" xfId="0" applyFont="1" applyFill="1"/>
    <xf numFmtId="0" fontId="37" fillId="0" borderId="14" xfId="0" applyFont="1" applyBorder="1" applyAlignment="1" applyProtection="1">
      <alignment horizontal="left"/>
      <protection locked="0"/>
    </xf>
    <xf numFmtId="0" fontId="37" fillId="0" borderId="14" xfId="0" applyFont="1" applyBorder="1" applyProtection="1">
      <protection locked="0"/>
    </xf>
    <xf numFmtId="0" fontId="39" fillId="0" borderId="0" xfId="0" applyFont="1" applyAlignment="1">
      <alignment horizontal="left"/>
    </xf>
    <xf numFmtId="0" fontId="39" fillId="0" borderId="0" xfId="0" applyFont="1" applyAlignment="1">
      <alignment horizontal="center"/>
    </xf>
    <xf numFmtId="0" fontId="37" fillId="28" borderId="0" xfId="0" applyFont="1" applyFill="1"/>
    <xf numFmtId="0" fontId="39" fillId="28" borderId="0" xfId="0" applyFont="1" applyFill="1"/>
    <xf numFmtId="0" fontId="37" fillId="28" borderId="0" xfId="0" applyFont="1" applyFill="1" applyAlignment="1">
      <alignment horizontal="left"/>
    </xf>
    <xf numFmtId="0" fontId="39" fillId="28" borderId="0" xfId="0" applyFont="1" applyFill="1" applyAlignment="1">
      <alignment horizontal="left"/>
    </xf>
    <xf numFmtId="0" fontId="39" fillId="28" borderId="0" xfId="0" applyFont="1" applyFill="1" applyAlignment="1">
      <alignment horizontal="center"/>
    </xf>
    <xf numFmtId="0" fontId="40" fillId="30" borderId="0" xfId="0" applyFont="1" applyFill="1" applyAlignment="1">
      <alignment horizontal="right" vertical="center" wrapText="1"/>
    </xf>
    <xf numFmtId="0" fontId="41" fillId="0" borderId="0" xfId="0" applyFont="1"/>
    <xf numFmtId="0" fontId="40" fillId="0" borderId="0" xfId="0" applyFont="1" applyAlignment="1">
      <alignment horizontal="left"/>
    </xf>
    <xf numFmtId="0" fontId="37" fillId="0" borderId="63" xfId="0" applyFont="1" applyBorder="1"/>
    <xf numFmtId="0" fontId="37" fillId="0" borderId="54" xfId="0" applyFont="1" applyBorder="1"/>
    <xf numFmtId="0" fontId="37" fillId="0" borderId="64" xfId="0" applyFont="1" applyBorder="1"/>
    <xf numFmtId="0" fontId="37" fillId="0" borderId="65" xfId="0" applyFont="1" applyBorder="1"/>
    <xf numFmtId="0" fontId="37" fillId="0" borderId="66" xfId="0" applyFont="1" applyBorder="1"/>
    <xf numFmtId="0" fontId="37" fillId="0" borderId="0" xfId="0" applyFont="1" applyAlignment="1">
      <alignment horizontal="right"/>
    </xf>
    <xf numFmtId="0" fontId="37" fillId="0" borderId="67" xfId="0" applyFont="1" applyBorder="1"/>
    <xf numFmtId="0" fontId="37" fillId="0" borderId="43" xfId="0" applyFont="1" applyBorder="1" applyAlignment="1">
      <alignment horizontal="left"/>
    </xf>
    <xf numFmtId="0" fontId="37" fillId="24" borderId="82" xfId="0" applyFont="1" applyFill="1" applyBorder="1"/>
    <xf numFmtId="0" fontId="37" fillId="24" borderId="83" xfId="0" applyFont="1" applyFill="1" applyBorder="1"/>
    <xf numFmtId="0" fontId="37" fillId="0" borderId="65" xfId="0" applyFont="1" applyBorder="1" applyAlignment="1">
      <alignment horizontal="left"/>
    </xf>
    <xf numFmtId="0" fontId="37" fillId="0" borderId="83" xfId="0" applyFont="1" applyBorder="1" applyAlignment="1">
      <alignment horizontal="center" vertical="center" wrapText="1"/>
    </xf>
    <xf numFmtId="0" fontId="41" fillId="0" borderId="69" xfId="0" applyFont="1" applyBorder="1" applyAlignment="1">
      <alignment horizontal="left" vertical="center" wrapText="1"/>
    </xf>
    <xf numFmtId="0" fontId="37" fillId="25" borderId="84" xfId="0" applyFont="1" applyFill="1" applyBorder="1" applyAlignment="1">
      <alignment horizontal="center"/>
    </xf>
    <xf numFmtId="167" fontId="37" fillId="0" borderId="73" xfId="30" applyNumberFormat="1" applyFont="1" applyBorder="1" applyProtection="1"/>
    <xf numFmtId="0" fontId="40" fillId="0" borderId="65" xfId="0" applyFont="1" applyBorder="1"/>
    <xf numFmtId="0" fontId="40" fillId="0" borderId="0" xfId="0" applyFont="1"/>
    <xf numFmtId="167" fontId="40" fillId="0" borderId="85" xfId="30" applyNumberFormat="1" applyFont="1" applyBorder="1" applyProtection="1"/>
    <xf numFmtId="0" fontId="40" fillId="0" borderId="65" xfId="0" applyFont="1" applyBorder="1" applyAlignment="1">
      <alignment horizontal="left"/>
    </xf>
    <xf numFmtId="0" fontId="37" fillId="27" borderId="66" xfId="0" applyFont="1" applyFill="1" applyBorder="1"/>
    <xf numFmtId="0" fontId="39" fillId="0" borderId="66" xfId="0" applyFont="1" applyBorder="1" applyAlignment="1">
      <alignment horizontal="left"/>
    </xf>
    <xf numFmtId="0" fontId="37" fillId="28" borderId="71" xfId="0" applyFont="1" applyFill="1" applyBorder="1"/>
    <xf numFmtId="0" fontId="37" fillId="0" borderId="72" xfId="0" applyFont="1" applyBorder="1" applyAlignment="1" applyProtection="1">
      <alignment horizontal="left"/>
      <protection locked="0"/>
    </xf>
    <xf numFmtId="0" fontId="37" fillId="0" borderId="72" xfId="0" applyFont="1" applyBorder="1" applyProtection="1">
      <protection locked="0"/>
    </xf>
    <xf numFmtId="0" fontId="37" fillId="0" borderId="50" xfId="0" applyFont="1" applyBorder="1" applyProtection="1">
      <protection locked="0"/>
    </xf>
    <xf numFmtId="0" fontId="40" fillId="0" borderId="66" xfId="0" applyFont="1" applyBorder="1"/>
    <xf numFmtId="0" fontId="45" fillId="0" borderId="65" xfId="0" applyFont="1" applyBorder="1" applyAlignment="1">
      <alignment horizontal="center"/>
    </xf>
    <xf numFmtId="0" fontId="45" fillId="0" borderId="0" xfId="0" applyFont="1" applyAlignment="1">
      <alignment horizontal="center"/>
    </xf>
    <xf numFmtId="0" fontId="45" fillId="0" borderId="66" xfId="0" applyFont="1" applyBorder="1" applyAlignment="1">
      <alignment horizontal="center"/>
    </xf>
    <xf numFmtId="0" fontId="39" fillId="0" borderId="65" xfId="0" applyFont="1" applyBorder="1" applyAlignment="1">
      <alignment horizontal="left" wrapText="1"/>
    </xf>
    <xf numFmtId="0" fontId="39" fillId="0" borderId="0" xfId="0" applyFont="1" applyAlignment="1">
      <alignment horizontal="left" wrapText="1"/>
    </xf>
    <xf numFmtId="0" fontId="39" fillId="0" borderId="66" xfId="0" applyFont="1" applyBorder="1" applyAlignment="1">
      <alignment horizontal="left" wrapText="1"/>
    </xf>
    <xf numFmtId="49" fontId="29" fillId="0" borderId="0" xfId="41" applyNumberFormat="1" applyFont="1" applyAlignment="1">
      <alignment horizontal="center" vertical="center"/>
    </xf>
    <xf numFmtId="49" fontId="26" fillId="33" borderId="52" xfId="41" applyNumberFormat="1" applyFont="1" applyFill="1" applyBorder="1" applyAlignment="1">
      <alignment horizontal="center" vertical="center" wrapText="1"/>
    </xf>
    <xf numFmtId="49" fontId="26" fillId="33" borderId="75" xfId="41" applyNumberFormat="1" applyFont="1" applyFill="1" applyBorder="1" applyAlignment="1">
      <alignment horizontal="center" vertical="center" wrapText="1"/>
    </xf>
    <xf numFmtId="0" fontId="26" fillId="31" borderId="60" xfId="0" applyFont="1" applyFill="1" applyBorder="1" applyAlignment="1">
      <alignment horizontal="center" vertical="center"/>
    </xf>
    <xf numFmtId="0" fontId="26" fillId="31" borderId="61" xfId="0" applyFont="1" applyFill="1" applyBorder="1" applyAlignment="1">
      <alignment horizontal="center" vertical="center"/>
    </xf>
    <xf numFmtId="0" fontId="26" fillId="31" borderId="62" xfId="0" applyFont="1" applyFill="1" applyBorder="1" applyAlignment="1">
      <alignment horizontal="center" vertical="center"/>
    </xf>
    <xf numFmtId="0" fontId="26" fillId="33" borderId="52" xfId="0" applyFont="1" applyFill="1" applyBorder="1" applyAlignment="1">
      <alignment horizontal="center" vertical="center" wrapText="1"/>
    </xf>
    <xf numFmtId="0" fontId="26" fillId="33" borderId="75" xfId="0" applyFont="1" applyFill="1" applyBorder="1" applyAlignment="1">
      <alignment horizontal="center" vertical="center" wrapText="1"/>
    </xf>
    <xf numFmtId="0" fontId="26" fillId="33" borderId="53" xfId="0" applyFont="1" applyFill="1" applyBorder="1" applyAlignment="1">
      <alignment horizontal="center" vertical="center" wrapText="1"/>
    </xf>
    <xf numFmtId="0" fontId="26" fillId="33" borderId="76" xfId="0" applyFont="1" applyFill="1" applyBorder="1" applyAlignment="1">
      <alignment horizontal="center" vertical="center" wrapText="1"/>
    </xf>
    <xf numFmtId="164" fontId="35" fillId="28" borderId="10" xfId="28" applyNumberFormat="1" applyFont="1" applyFill="1" applyBorder="1" applyAlignment="1">
      <alignment horizontal="center"/>
    </xf>
    <xf numFmtId="164" fontId="35" fillId="28" borderId="11" xfId="28" applyNumberFormat="1" applyFont="1" applyFill="1" applyBorder="1" applyAlignment="1">
      <alignment horizontal="center"/>
    </xf>
    <xf numFmtId="164" fontId="35" fillId="28" borderId="12" xfId="28" applyNumberFormat="1" applyFont="1" applyFill="1" applyBorder="1" applyAlignment="1">
      <alignment horizontal="center"/>
    </xf>
    <xf numFmtId="0" fontId="29" fillId="0" borderId="65" xfId="0" applyFont="1" applyBorder="1" applyAlignment="1">
      <alignment horizontal="center" vertical="center"/>
    </xf>
    <xf numFmtId="0" fontId="29" fillId="0" borderId="0" xfId="0" applyFont="1" applyAlignment="1">
      <alignment horizontal="center" vertical="center"/>
    </xf>
    <xf numFmtId="0" fontId="29" fillId="0" borderId="66" xfId="0" applyFont="1" applyBorder="1" applyAlignment="1">
      <alignment horizontal="center" vertical="center"/>
    </xf>
    <xf numFmtId="0" fontId="37" fillId="0" borderId="14" xfId="0" applyFont="1" applyBorder="1" applyAlignment="1">
      <alignment horizontal="left" vertical="center"/>
    </xf>
    <xf numFmtId="0" fontId="37" fillId="0" borderId="65" xfId="0" applyFont="1" applyBorder="1" applyAlignment="1">
      <alignment horizontal="left" vertical="center"/>
    </xf>
    <xf numFmtId="0" fontId="37" fillId="0" borderId="0" xfId="0" applyFont="1" applyAlignment="1">
      <alignment horizontal="left" vertical="center"/>
    </xf>
    <xf numFmtId="0" fontId="38" fillId="0" borderId="65" xfId="0" applyFont="1" applyBorder="1" applyAlignment="1">
      <alignment horizontal="left" vertical="center" wrapText="1"/>
    </xf>
    <xf numFmtId="0" fontId="38" fillId="0" borderId="81" xfId="0" applyFont="1" applyBorder="1" applyAlignment="1">
      <alignment horizontal="left" vertical="center" wrapText="1"/>
    </xf>
    <xf numFmtId="0" fontId="39" fillId="0" borderId="65" xfId="0" applyFont="1" applyBorder="1" applyAlignment="1">
      <alignment horizontal="center" vertical="center"/>
    </xf>
    <xf numFmtId="0" fontId="39" fillId="0" borderId="0" xfId="0" applyFont="1" applyAlignment="1">
      <alignment horizontal="center" vertical="center"/>
    </xf>
    <xf numFmtId="0" fontId="39" fillId="0" borderId="66" xfId="0" applyFont="1" applyBorder="1" applyAlignment="1">
      <alignment horizontal="center" vertical="center"/>
    </xf>
    <xf numFmtId="0" fontId="38" fillId="0" borderId="65" xfId="0" applyFont="1" applyBorder="1" applyAlignment="1">
      <alignment horizontal="left" vertical="center"/>
    </xf>
    <xf numFmtId="0" fontId="38" fillId="0" borderId="0" xfId="0" applyFont="1" applyAlignment="1">
      <alignment horizontal="left" vertical="center"/>
    </xf>
    <xf numFmtId="43" fontId="37" fillId="0" borderId="14" xfId="0" applyNumberFormat="1" applyFont="1" applyBorder="1" applyAlignment="1">
      <alignment horizontal="left" vertical="center"/>
    </xf>
    <xf numFmtId="0" fontId="37" fillId="0" borderId="67" xfId="0" applyFont="1" applyBorder="1" applyAlignment="1">
      <alignment horizontal="left" vertical="center"/>
    </xf>
    <xf numFmtId="43" fontId="37" fillId="0" borderId="11" xfId="0" applyNumberFormat="1" applyFont="1" applyBorder="1" applyAlignment="1">
      <alignment horizontal="left" vertical="center"/>
    </xf>
    <xf numFmtId="0" fontId="37" fillId="0" borderId="11" xfId="0" applyFont="1" applyBorder="1" applyAlignment="1">
      <alignment horizontal="left" vertical="center"/>
    </xf>
    <xf numFmtId="0" fontId="37" fillId="0" borderId="43" xfId="0" applyFont="1" applyBorder="1" applyAlignment="1">
      <alignment horizontal="left" vertical="center"/>
    </xf>
    <xf numFmtId="0" fontId="39" fillId="0" borderId="65" xfId="0" applyFont="1" applyBorder="1" applyAlignment="1">
      <alignment horizontal="left" vertical="center" wrapText="1"/>
    </xf>
    <xf numFmtId="0" fontId="39" fillId="0" borderId="0" xfId="0" applyFont="1" applyAlignment="1">
      <alignment horizontal="left" vertical="center" wrapText="1"/>
    </xf>
    <xf numFmtId="0" fontId="39" fillId="0" borderId="66" xfId="0" applyFont="1" applyBorder="1" applyAlignment="1">
      <alignment horizontal="left" vertical="center" wrapText="1"/>
    </xf>
    <xf numFmtId="0" fontId="40" fillId="0" borderId="63" xfId="0" applyFont="1" applyBorder="1" applyAlignment="1">
      <alignment horizontal="center" vertical="center"/>
    </xf>
    <xf numFmtId="0" fontId="40" fillId="0" borderId="64" xfId="0" applyFont="1" applyBorder="1" applyAlignment="1">
      <alignment horizontal="center" vertical="center"/>
    </xf>
    <xf numFmtId="0" fontId="29" fillId="0" borderId="65" xfId="0" applyFont="1" applyBorder="1" applyAlignment="1">
      <alignment horizontal="center"/>
    </xf>
    <xf numFmtId="0" fontId="29" fillId="0" borderId="0" xfId="0" applyFont="1" applyAlignment="1">
      <alignment horizontal="center"/>
    </xf>
    <xf numFmtId="0" fontId="29" fillId="0" borderId="66" xfId="0" applyFont="1" applyBorder="1" applyAlignment="1">
      <alignment horizontal="center"/>
    </xf>
    <xf numFmtId="0" fontId="38" fillId="0" borderId="68" xfId="0" applyFont="1" applyBorder="1" applyAlignment="1">
      <alignment horizontal="left" vertical="center" wrapText="1"/>
    </xf>
    <xf numFmtId="0" fontId="38" fillId="0" borderId="15" xfId="0" applyFont="1" applyBorder="1" applyAlignment="1">
      <alignment horizontal="left" vertical="center" wrapText="1"/>
    </xf>
    <xf numFmtId="0" fontId="45" fillId="0" borderId="65" xfId="0" applyFont="1" applyBorder="1" applyAlignment="1">
      <alignment horizontal="center"/>
    </xf>
    <xf numFmtId="0" fontId="45" fillId="0" borderId="0" xfId="0" applyFont="1" applyAlignment="1">
      <alignment horizontal="center"/>
    </xf>
    <xf numFmtId="0" fontId="45" fillId="0" borderId="66" xfId="0" applyFont="1" applyBorder="1" applyAlignment="1">
      <alignment horizontal="center"/>
    </xf>
    <xf numFmtId="0" fontId="39" fillId="0" borderId="65" xfId="0" applyFont="1" applyBorder="1" applyAlignment="1">
      <alignment horizontal="left" wrapText="1"/>
    </xf>
    <xf numFmtId="0" fontId="39" fillId="0" borderId="0" xfId="0" applyFont="1" applyAlignment="1">
      <alignment horizontal="left" wrapText="1"/>
    </xf>
    <xf numFmtId="0" fontId="39" fillId="0" borderId="66" xfId="0" applyFont="1" applyBorder="1" applyAlignment="1">
      <alignment horizontal="left" wrapText="1"/>
    </xf>
    <xf numFmtId="0" fontId="38" fillId="0" borderId="65" xfId="0" applyFont="1" applyBorder="1" applyAlignment="1">
      <alignment horizontal="left"/>
    </xf>
    <xf numFmtId="0" fontId="38" fillId="0" borderId="0" xfId="0" applyFont="1" applyAlignment="1">
      <alignment horizontal="left"/>
    </xf>
  </cellXfs>
  <cellStyles count="5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3" xfId="30" xr:uid="{00000000-0005-0000-0000-00001D000000}"/>
    <cellStyle name="Comma 4" xfId="53" xr:uid="{00000000-0005-0000-0000-00001E000000}"/>
    <cellStyle name="Comma 5" xfId="56" xr:uid="{00000000-0005-0000-0000-00001F000000}"/>
    <cellStyle name="Currency" xfId="31" builtinId="4"/>
    <cellStyle name="Currency 3 2 2" xfId="51" xr:uid="{00000000-0005-0000-0000-000021000000}"/>
    <cellStyle name="Explanatory Text" xfId="32" builtinId="53" customBuiltin="1"/>
    <cellStyle name="Good" xfId="33" builtinId="26" customBuiltin="1"/>
    <cellStyle name="Heading 1" xfId="34" builtinId="16" customBuiltin="1"/>
    <cellStyle name="Heading 2" xfId="35" builtinId="17" customBuiltin="1"/>
    <cellStyle name="Heading 3" xfId="36" builtinId="18" customBuiltin="1"/>
    <cellStyle name="Heading 4" xfId="37" builtinId="19" customBuiltin="1"/>
    <cellStyle name="Input" xfId="38" builtinId="20" customBuiltin="1"/>
    <cellStyle name="Linked Cell" xfId="39" builtinId="24" customBuiltin="1"/>
    <cellStyle name="Neutral" xfId="40" builtinId="28" customBuiltin="1"/>
    <cellStyle name="Normal" xfId="0" builtinId="0"/>
    <cellStyle name="Normal 15" xfId="58" xr:uid="{00000000-0005-0000-0000-00002C000000}"/>
    <cellStyle name="Normal 2" xfId="41" xr:uid="{00000000-0005-0000-0000-00002D000000}"/>
    <cellStyle name="Normal 3" xfId="49" xr:uid="{00000000-0005-0000-0000-00002E000000}"/>
    <cellStyle name="Normal 3 2" xfId="48" xr:uid="{00000000-0005-0000-0000-00002F000000}"/>
    <cellStyle name="Normal 4" xfId="52" xr:uid="{00000000-0005-0000-0000-000030000000}"/>
    <cellStyle name="Normal 4 2 2 2" xfId="50" xr:uid="{00000000-0005-0000-0000-000031000000}"/>
    <cellStyle name="Normal 5" xfId="55" xr:uid="{00000000-0005-0000-0000-000032000000}"/>
    <cellStyle name="Note" xfId="42" builtinId="10" customBuiltin="1"/>
    <cellStyle name="Output" xfId="43" builtinId="21" customBuiltin="1"/>
    <cellStyle name="Percent" xfId="44" builtinId="5"/>
    <cellStyle name="Percent 2" xfId="54" xr:uid="{00000000-0005-0000-0000-000036000000}"/>
    <cellStyle name="Percent 3" xfId="57" xr:uid="{00000000-0005-0000-0000-000037000000}"/>
    <cellStyle name="Title" xfId="45" builtinId="15" customBuiltin="1"/>
    <cellStyle name="Total" xfId="46" builtinId="25" customBuiltin="1"/>
    <cellStyle name="Warning Text" xfId="47"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2.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134397</xdr:colOff>
      <xdr:row>1</xdr:row>
      <xdr:rowOff>12776</xdr:rowOff>
    </xdr:from>
    <xdr:to>
      <xdr:col>1</xdr:col>
      <xdr:colOff>960495</xdr:colOff>
      <xdr:row>1</xdr:row>
      <xdr:rowOff>493060</xdr:rowOff>
    </xdr:to>
    <xdr:pic>
      <xdr:nvPicPr>
        <xdr:cNvPr id="2" name="Picture 1" descr="A picture containing text, clipart, vector graphics&#10;&#10;Description automatically generated">
          <a:extLst>
            <a:ext uri="{FF2B5EF4-FFF2-40B4-BE49-F238E27FC236}">
              <a16:creationId xmlns:a16="http://schemas.microsoft.com/office/drawing/2014/main" id="{F9ED5A7D-4047-4BBF-9D12-B95A6E4801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0891" y="192070"/>
          <a:ext cx="826098" cy="4802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117263</xdr:colOff>
      <xdr:row>1</xdr:row>
      <xdr:rowOff>50800</xdr:rowOff>
    </xdr:from>
    <xdr:to>
      <xdr:col>1</xdr:col>
      <xdr:colOff>828463</xdr:colOff>
      <xdr:row>1</xdr:row>
      <xdr:rowOff>480483</xdr:rowOff>
    </xdr:to>
    <xdr:pic>
      <xdr:nvPicPr>
        <xdr:cNvPr id="2" name="Picture 1" descr="A picture containing text, clipart, vector graphics&#10;&#10;Description automatically generated">
          <a:extLst>
            <a:ext uri="{FF2B5EF4-FFF2-40B4-BE49-F238E27FC236}">
              <a16:creationId xmlns:a16="http://schemas.microsoft.com/office/drawing/2014/main" id="{08366A5D-10B2-4252-83EB-D378D88544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2263" y="237067"/>
          <a:ext cx="713740" cy="4233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527050</xdr:colOff>
          <xdr:row>6</xdr:row>
          <xdr:rowOff>6350</xdr:rowOff>
        </xdr:from>
        <xdr:to>
          <xdr:col>6</xdr:col>
          <xdr:colOff>444500</xdr:colOff>
          <xdr:row>7</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Monthly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527050</xdr:colOff>
          <xdr:row>8</xdr:row>
          <xdr:rowOff>0</xdr:rowOff>
        </xdr:from>
        <xdr:to>
          <xdr:col>6</xdr:col>
          <xdr:colOff>863600</xdr:colOff>
          <xdr:row>8</xdr:row>
          <xdr:rowOff>222250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Other _______________</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527050</xdr:colOff>
          <xdr:row>7</xdr:row>
          <xdr:rowOff>6350</xdr:rowOff>
        </xdr:from>
        <xdr:to>
          <xdr:col>6</xdr:col>
          <xdr:colOff>444500</xdr:colOff>
          <xdr:row>7</xdr:row>
          <xdr:rowOff>228600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Quarterly</a:t>
              </a:r>
            </a:p>
          </xdr:txBody>
        </xdr:sp>
        <xdr:clientData/>
      </xdr:twoCellAnchor>
    </mc:Choice>
    <mc:Fallback/>
  </mc:AlternateContent>
  <xdr:twoCellAnchor editAs="oneCell">
    <xdr:from>
      <xdr:col>1</xdr:col>
      <xdr:colOff>114300</xdr:colOff>
      <xdr:row>1</xdr:row>
      <xdr:rowOff>36830</xdr:rowOff>
    </xdr:from>
    <xdr:to>
      <xdr:col>1</xdr:col>
      <xdr:colOff>820420</xdr:colOff>
      <xdr:row>3</xdr:row>
      <xdr:rowOff>115411</xdr:rowOff>
    </xdr:to>
    <xdr:pic>
      <xdr:nvPicPr>
        <xdr:cNvPr id="2" name="Picture 1" descr="A picture containing text, clipart, vector graphics&#10;&#10;Description automatically generated">
          <a:extLst>
            <a:ext uri="{FF2B5EF4-FFF2-40B4-BE49-F238E27FC236}">
              <a16:creationId xmlns:a16="http://schemas.microsoft.com/office/drawing/2014/main" id="{537376A8-79A2-400A-86A5-E426231686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1520" y="265430"/>
          <a:ext cx="706120" cy="53578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144780</xdr:colOff>
      <xdr:row>1</xdr:row>
      <xdr:rowOff>99060</xdr:rowOff>
    </xdr:from>
    <xdr:to>
      <xdr:col>1</xdr:col>
      <xdr:colOff>1165860</xdr:colOff>
      <xdr:row>3</xdr:row>
      <xdr:rowOff>74831</xdr:rowOff>
    </xdr:to>
    <xdr:pic>
      <xdr:nvPicPr>
        <xdr:cNvPr id="3" name="Picture 1">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9620" y="281940"/>
          <a:ext cx="1021080" cy="3872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hi360.cms\CMS_Project%20Files\D\Users\bashir\AppData\Local\Microsoft\Windows\Temporary%20Internet%20Files\Content.Outlook\BH397SZC\Budget\OXFAM%20Final%20Resilience%20Dipecho%20Budge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Moniruzzaman_FO_Cost%20Proposal\According%20to%20work\Budget%20Folder\Project%20wise%20Budget\Womens%20empowerment%20in%20Bangladesh(RFA)\WEA_RFA\Budget\06%2004%20%202014_BAshir%20Bhai_CARE_1st%20draft%20Budget%20%20W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Users\bashir\AppData\Local\Microsoft\Windows\Temporary%20Internet%20Files\Content.Outlook\BH397SZC\Budget\OXFAM%20Final%20Resilience%20Dipecho%20Budget.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Users\tanjin.zulfath\AppData\Local\Microsoft\Windows\Temporary%20Internet%20Files\Content.Outlook\X1JV8P1P\Work\SUNDARI\Budget%20n%20Accounts\Budget%202013\1514-SEALS%20Annual%20Budget%202013%20FINALfrom%20Jahid%20on%2007.01.1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hi360.cms\CMS_Project%20Files\D\Cost%20Proposal%20Manager\Go%20No%20Go\GO\FY15\Emergency\NARRI_DFID\Final%20one\22%2009%202014\DFID%20Humanitarian%20Budget%20Template%20V1.0_Emergency%20Response_22%2009%20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ROJECT\SHOUHARDO%20II\Finance\Mohsin\Mision%20pipeline\2nd%20quarter%20pipeline%20December%202009\FC_wise_expenditure_from_July-November'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1.%20JOY_FO_BGD\Charging%20Instraction\PAMODZI\July%202012%20Draft\CI%20for%20Draft%20PAMODZ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hi360.cms\CMS_Project%20Files\D\Moniruzzaman_FO_Cost%20Proposal\According%20to%20work\Budget%20Folder\Project%20wise%20Budget\Oikko_EU\Final%20Submission%2019%2005%202014\OIKKO%20revised%20final%20budget%20from%20CARE%20Bangladesh%20our%20cop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hi360.cms\CMS_Project%20Files\D\Nadia%20HRO\HR\5.%20Pay%20Band%20+%20Review\Pay%20Review%202014\Annual%20Pay%20Review-2014\Pay%20Review%20with%20individual%20effect%20-%20w.e.f%20Aug'14_8%25_Final(7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A1.%20Moniruzzaman_FO_Cost%20Proposal\According%20to%20work\Budget%20Folder\Project%20wise%20Budget\GO\FY%202017\EU_SWITCH%20Asia%20II_CN\Budget\EU_SWITCH%20Asia%20II_Detail%20Budget%20Workings.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hi360.cms\CMS_Project%20Files\Users\KMahmud\Desktop\Subs%20YR1%20agreement%20Up%20to%20Feb%202018\Care\Attachment%20B%20-%20Care%20Budget%20-%20July%202017%20Feb%202018.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Moniruzzaman_FO_Cost%20Proposal\According%20to%20work\Budget%20Folder\Project%20wise%20Budget\GO\FY%202014%20&amp;%202015\MAC%20Foundation\21.%2004%202014%20Final%20Budget_Pathways%20Funding%20Opportuniti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ncial statement"/>
      <sheetName val="Master"/>
      <sheetName val="CU"/>
      <sheetName val="IRB"/>
      <sheetName val="CWW"/>
      <sheetName val="CARE"/>
      <sheetName val="Plan"/>
      <sheetName val="HI"/>
      <sheetName val="AAB"/>
      <sheetName val="Master (2)"/>
      <sheetName val="NARRI"/>
      <sheetName val="% Investment"/>
    </sheetNames>
    <sheetDataSet>
      <sheetData sheetId="0"/>
      <sheetData sheetId="1">
        <row r="1">
          <cell r="E1">
            <v>95</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F 424A Page 1"/>
      <sheetName val="SF 424A Page 2"/>
      <sheetName val="Budget checklist"/>
      <sheetName val="Summary Bdgt"/>
      <sheetName val="Budget Details"/>
      <sheetName val="CODEC"/>
      <sheetName val="UTTARAN"/>
      <sheetName val="National staff allowances"/>
      <sheetName val="Staffing Plan_CARE"/>
      <sheetName val="Sub tab-Int. Staffs  Allowance"/>
      <sheetName val="Sub tab-% of Fringe Benefit"/>
      <sheetName val="Local Travel "/>
      <sheetName val="SALT Team Salary"/>
      <sheetName val="Work Station &amp; Furniture inform"/>
      <sheetName val="Project Inception  brakdown"/>
      <sheetName val="CARE Workshopmeeting brakdown"/>
    </sheetNames>
    <sheetDataSet>
      <sheetData sheetId="0" refreshError="1"/>
      <sheetData sheetId="1" refreshError="1"/>
      <sheetData sheetId="2" refreshError="1"/>
      <sheetData sheetId="3" refreshError="1"/>
      <sheetData sheetId="4">
        <row r="4">
          <cell r="D4">
            <v>77</v>
          </cell>
        </row>
      </sheetData>
      <sheetData sheetId="5" refreshError="1"/>
      <sheetData sheetId="6">
        <row r="4">
          <cell r="C4">
            <v>77</v>
          </cell>
        </row>
      </sheetData>
      <sheetData sheetId="7">
        <row r="22">
          <cell r="C22">
            <v>1.1000000000000001</v>
          </cell>
        </row>
      </sheetData>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ncial statement"/>
      <sheetName val="Master"/>
      <sheetName val="CU"/>
      <sheetName val="IRB"/>
      <sheetName val="CWW"/>
      <sheetName val="CARE"/>
      <sheetName val="Plan"/>
      <sheetName val="HI"/>
      <sheetName val="AAB"/>
      <sheetName val="Master (2)"/>
      <sheetName val="NARRI"/>
      <sheetName val="% Investment"/>
    </sheetNames>
    <sheetDataSet>
      <sheetData sheetId="0"/>
      <sheetData sheetId="1">
        <row r="1">
          <cell r="E1">
            <v>95</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sheetName val="Direct"/>
      <sheetName val="Partners"/>
      <sheetName val="PrevBR"/>
      <sheetName val="YTD"/>
      <sheetName val="Nom_comp"/>
      <sheetName val="Job_comp"/>
      <sheetName val="Mth_anly"/>
      <sheetName val="Funding"/>
      <sheetName val="Salary Table"/>
    </sheetNames>
    <sheetDataSet>
      <sheetData sheetId="0">
        <row r="2">
          <cell r="G2">
            <v>0</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sheetName val="Assumptions"/>
      <sheetName val="Config"/>
    </sheetNames>
    <sheetDataSet>
      <sheetData sheetId="0"/>
      <sheetData sheetId="1"/>
      <sheetData sheetId="2">
        <row r="1">
          <cell r="A1" t="str">
            <v>unit cost</v>
          </cell>
        </row>
        <row r="2">
          <cell r="A2" t="str">
            <v>regular payment</v>
          </cell>
        </row>
        <row r="3">
          <cell r="A3" t="str">
            <v>lump sum</v>
          </cell>
        </row>
        <row r="5">
          <cell r="A5" t="str">
            <v>individuals</v>
          </cell>
          <cell r="F5" t="str">
            <v>Yes</v>
          </cell>
        </row>
        <row r="6">
          <cell r="A6" t="str">
            <v>households</v>
          </cell>
          <cell r="F6" t="str">
            <v>No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_Nov'09"/>
      <sheetName val="Data_Oct'09"/>
      <sheetName val="Data_sep'09"/>
      <sheetName val="Data_Aug'09"/>
      <sheetName val="Data_July'09"/>
      <sheetName val="Budget"/>
      <sheetName val="Total"/>
      <sheetName val="BD_380"/>
      <sheetName val="BD_381"/>
      <sheetName val="BD_384"/>
      <sheetName val="BD_385"/>
      <sheetName val="BD_386"/>
      <sheetName val="Quarterly"/>
    </sheetNames>
    <sheetDataSet>
      <sheetData sheetId="0">
        <row r="1">
          <cell r="A1" t="str">
            <v>For the month of November 2009</v>
          </cell>
        </row>
        <row r="3">
          <cell r="A3" t="str">
            <v>LOC</v>
          </cell>
          <cell r="B3" t="str">
            <v>(All)</v>
          </cell>
          <cell r="D3" t="str">
            <v>LOC</v>
          </cell>
          <cell r="E3" t="str">
            <v>(All)</v>
          </cell>
          <cell r="G3" t="str">
            <v>LOC</v>
          </cell>
          <cell r="H3" t="str">
            <v>(All)</v>
          </cell>
          <cell r="J3" t="str">
            <v>LOC</v>
          </cell>
          <cell r="K3" t="str">
            <v>(All)</v>
          </cell>
        </row>
        <row r="4">
          <cell r="A4" t="str">
            <v>PN</v>
          </cell>
          <cell r="B4" t="str">
            <v>(All)</v>
          </cell>
          <cell r="D4" t="str">
            <v>PN</v>
          </cell>
          <cell r="E4" t="str">
            <v>(All)</v>
          </cell>
          <cell r="G4" t="str">
            <v>PN</v>
          </cell>
          <cell r="H4" t="str">
            <v>(All)</v>
          </cell>
          <cell r="J4" t="str">
            <v>PN</v>
          </cell>
          <cell r="K4" t="str">
            <v>(All)</v>
          </cell>
        </row>
        <row r="5">
          <cell r="A5" t="str">
            <v>FC</v>
          </cell>
          <cell r="B5" t="str">
            <v>BD381</v>
          </cell>
          <cell r="D5" t="str">
            <v>FC</v>
          </cell>
          <cell r="E5" t="str">
            <v>BD384</v>
          </cell>
          <cell r="G5" t="str">
            <v>FC</v>
          </cell>
          <cell r="H5" t="str">
            <v>BD385</v>
          </cell>
          <cell r="J5" t="str">
            <v>FC</v>
          </cell>
          <cell r="K5" t="str">
            <v>BD386</v>
          </cell>
        </row>
        <row r="7">
          <cell r="A7" t="str">
            <v>Sum of BalanceTK</v>
          </cell>
          <cell r="D7" t="str">
            <v>Sum of BalanceTK</v>
          </cell>
          <cell r="G7" t="str">
            <v>Sum of BalanceTK</v>
          </cell>
          <cell r="J7" t="str">
            <v>Sum of BalanceTK</v>
          </cell>
        </row>
        <row r="8">
          <cell r="A8" t="str">
            <v>ACCT</v>
          </cell>
          <cell r="B8" t="str">
            <v>Total</v>
          </cell>
          <cell r="D8" t="str">
            <v>ACCT</v>
          </cell>
          <cell r="E8" t="str">
            <v>Total</v>
          </cell>
          <cell r="G8" t="str">
            <v>ACCT</v>
          </cell>
          <cell r="H8" t="str">
            <v>Total</v>
          </cell>
          <cell r="J8" t="str">
            <v>ACCT</v>
          </cell>
          <cell r="K8" t="str">
            <v>Total</v>
          </cell>
        </row>
        <row r="9">
          <cell r="A9">
            <v>5011</v>
          </cell>
          <cell r="B9">
            <v>123081.78</v>
          </cell>
          <cell r="D9">
            <v>5011</v>
          </cell>
          <cell r="E9">
            <v>7.96</v>
          </cell>
          <cell r="G9">
            <v>5012</v>
          </cell>
          <cell r="H9">
            <v>18631.009999999998</v>
          </cell>
          <cell r="J9">
            <v>5011</v>
          </cell>
          <cell r="K9">
            <v>5716.21</v>
          </cell>
        </row>
        <row r="10">
          <cell r="A10">
            <v>5012</v>
          </cell>
          <cell r="B10">
            <v>7078.56</v>
          </cell>
          <cell r="D10">
            <v>5043</v>
          </cell>
          <cell r="E10">
            <v>0.92</v>
          </cell>
          <cell r="G10">
            <v>5013</v>
          </cell>
          <cell r="H10">
            <v>1428.24</v>
          </cell>
          <cell r="J10">
            <v>5013</v>
          </cell>
          <cell r="K10">
            <v>118.52</v>
          </cell>
        </row>
        <row r="11">
          <cell r="A11">
            <v>5013</v>
          </cell>
          <cell r="B11">
            <v>802.74</v>
          </cell>
          <cell r="D11">
            <v>5055</v>
          </cell>
          <cell r="E11">
            <v>3.98</v>
          </cell>
          <cell r="G11">
            <v>5031</v>
          </cell>
          <cell r="H11">
            <v>31.37</v>
          </cell>
          <cell r="J11">
            <v>5041</v>
          </cell>
          <cell r="K11">
            <v>283.81</v>
          </cell>
        </row>
        <row r="12">
          <cell r="A12">
            <v>5022</v>
          </cell>
          <cell r="B12">
            <v>681.89</v>
          </cell>
          <cell r="D12">
            <v>5061</v>
          </cell>
          <cell r="E12">
            <v>0.45</v>
          </cell>
          <cell r="G12">
            <v>5032</v>
          </cell>
          <cell r="H12">
            <v>1526.03</v>
          </cell>
          <cell r="J12">
            <v>5043</v>
          </cell>
          <cell r="K12">
            <v>534.63</v>
          </cell>
        </row>
        <row r="13">
          <cell r="A13">
            <v>5031</v>
          </cell>
          <cell r="B13">
            <v>103.51</v>
          </cell>
          <cell r="D13">
            <v>5071</v>
          </cell>
          <cell r="E13">
            <v>2306.4499999999998</v>
          </cell>
          <cell r="G13">
            <v>5041</v>
          </cell>
          <cell r="H13">
            <v>3060.5</v>
          </cell>
          <cell r="J13">
            <v>5055</v>
          </cell>
          <cell r="K13">
            <v>1634.3</v>
          </cell>
        </row>
        <row r="14">
          <cell r="A14">
            <v>5032</v>
          </cell>
          <cell r="B14">
            <v>636.16999999999996</v>
          </cell>
          <cell r="D14">
            <v>5075</v>
          </cell>
          <cell r="E14">
            <v>554.96</v>
          </cell>
          <cell r="G14">
            <v>5042</v>
          </cell>
          <cell r="H14">
            <v>2270.2399999999998</v>
          </cell>
          <cell r="J14">
            <v>5061</v>
          </cell>
          <cell r="K14">
            <v>259.08999999999997</v>
          </cell>
        </row>
        <row r="15">
          <cell r="A15">
            <v>5041</v>
          </cell>
          <cell r="B15">
            <v>4615.53</v>
          </cell>
          <cell r="D15">
            <v>5340</v>
          </cell>
          <cell r="E15">
            <v>76.66</v>
          </cell>
          <cell r="G15">
            <v>5043</v>
          </cell>
          <cell r="H15">
            <v>8098.0500000000138</v>
          </cell>
          <cell r="J15">
            <v>5075</v>
          </cell>
          <cell r="K15">
            <v>4.37</v>
          </cell>
        </row>
        <row r="16">
          <cell r="A16">
            <v>5042</v>
          </cell>
          <cell r="B16">
            <v>1075.45</v>
          </cell>
          <cell r="D16">
            <v>5346</v>
          </cell>
          <cell r="E16">
            <v>1030.17</v>
          </cell>
          <cell r="G16">
            <v>5044</v>
          </cell>
          <cell r="H16">
            <v>2985.06</v>
          </cell>
          <cell r="J16">
            <v>5080</v>
          </cell>
          <cell r="K16">
            <v>77.5</v>
          </cell>
        </row>
        <row r="17">
          <cell r="A17">
            <v>5043</v>
          </cell>
          <cell r="B17">
            <v>7597.4900000000116</v>
          </cell>
          <cell r="D17">
            <v>5364</v>
          </cell>
          <cell r="E17">
            <v>6.66</v>
          </cell>
          <cell r="G17">
            <v>5052</v>
          </cell>
          <cell r="H17">
            <v>2708.05</v>
          </cell>
          <cell r="J17">
            <v>5210</v>
          </cell>
          <cell r="K17">
            <v>1255.47</v>
          </cell>
        </row>
        <row r="18">
          <cell r="A18">
            <v>5044</v>
          </cell>
          <cell r="B18">
            <v>1109.69</v>
          </cell>
          <cell r="D18">
            <v>5370</v>
          </cell>
          <cell r="E18">
            <v>69.709999999999994</v>
          </cell>
          <cell r="G18">
            <v>5055</v>
          </cell>
          <cell r="H18">
            <v>147.71</v>
          </cell>
          <cell r="J18">
            <v>5214</v>
          </cell>
          <cell r="K18">
            <v>218.81</v>
          </cell>
        </row>
        <row r="19">
          <cell r="A19">
            <v>5052</v>
          </cell>
          <cell r="B19">
            <v>983.61</v>
          </cell>
          <cell r="D19">
            <v>5431</v>
          </cell>
          <cell r="E19">
            <v>0.87</v>
          </cell>
          <cell r="G19">
            <v>5056</v>
          </cell>
          <cell r="H19">
            <v>16</v>
          </cell>
          <cell r="J19">
            <v>5230</v>
          </cell>
          <cell r="K19">
            <v>277.37</v>
          </cell>
        </row>
        <row r="20">
          <cell r="A20">
            <v>5055</v>
          </cell>
          <cell r="B20">
            <v>61115.83</v>
          </cell>
          <cell r="D20">
            <v>5440</v>
          </cell>
          <cell r="E20">
            <v>35.04</v>
          </cell>
          <cell r="G20">
            <v>5061</v>
          </cell>
          <cell r="H20">
            <v>2489.7399999999998</v>
          </cell>
          <cell r="J20">
            <v>5244</v>
          </cell>
          <cell r="K20">
            <v>234.3</v>
          </cell>
        </row>
        <row r="21">
          <cell r="A21">
            <v>5056</v>
          </cell>
          <cell r="B21">
            <v>3679.03</v>
          </cell>
          <cell r="D21">
            <v>5450</v>
          </cell>
          <cell r="E21">
            <v>19.7</v>
          </cell>
          <cell r="G21">
            <v>5063</v>
          </cell>
          <cell r="H21">
            <v>7714.94</v>
          </cell>
          <cell r="J21">
            <v>5260</v>
          </cell>
          <cell r="K21">
            <v>55.47</v>
          </cell>
        </row>
        <row r="22">
          <cell r="A22">
            <v>5061</v>
          </cell>
          <cell r="B22">
            <v>3177.28</v>
          </cell>
          <cell r="D22">
            <v>5500</v>
          </cell>
          <cell r="E22">
            <v>5099.03</v>
          </cell>
          <cell r="G22">
            <v>5071</v>
          </cell>
          <cell r="H22">
            <v>6477.43</v>
          </cell>
          <cell r="J22">
            <v>5264</v>
          </cell>
          <cell r="K22">
            <v>14.6</v>
          </cell>
        </row>
        <row r="23">
          <cell r="A23">
            <v>5063</v>
          </cell>
          <cell r="B23">
            <v>584.12</v>
          </cell>
          <cell r="D23">
            <v>5530</v>
          </cell>
          <cell r="E23">
            <v>301.42</v>
          </cell>
          <cell r="G23">
            <v>5075</v>
          </cell>
          <cell r="H23">
            <v>1929.8</v>
          </cell>
          <cell r="J23">
            <v>5331</v>
          </cell>
          <cell r="K23">
            <v>397.08</v>
          </cell>
        </row>
        <row r="24">
          <cell r="A24">
            <v>5071</v>
          </cell>
          <cell r="B24">
            <v>3328.94</v>
          </cell>
          <cell r="D24">
            <v>5550</v>
          </cell>
          <cell r="E24">
            <v>23.71</v>
          </cell>
          <cell r="G24">
            <v>5080</v>
          </cell>
          <cell r="H24">
            <v>873.27</v>
          </cell>
          <cell r="J24">
            <v>5348</v>
          </cell>
          <cell r="K24">
            <v>145.88</v>
          </cell>
        </row>
        <row r="25">
          <cell r="A25">
            <v>5075</v>
          </cell>
          <cell r="B25">
            <v>353.25</v>
          </cell>
          <cell r="D25">
            <v>5671</v>
          </cell>
          <cell r="E25">
            <v>-4373.93</v>
          </cell>
          <cell r="G25">
            <v>5103</v>
          </cell>
          <cell r="H25">
            <v>34288.800000000003</v>
          </cell>
          <cell r="J25">
            <v>5360</v>
          </cell>
          <cell r="K25">
            <v>4257.3100000000004</v>
          </cell>
        </row>
        <row r="26">
          <cell r="A26">
            <v>5080</v>
          </cell>
          <cell r="B26">
            <v>98.41</v>
          </cell>
          <cell r="D26">
            <v>5680</v>
          </cell>
          <cell r="E26">
            <v>1003.74</v>
          </cell>
          <cell r="G26">
            <v>5152</v>
          </cell>
          <cell r="H26">
            <v>271.83</v>
          </cell>
          <cell r="J26">
            <v>5362</v>
          </cell>
          <cell r="K26">
            <v>3.5</v>
          </cell>
        </row>
        <row r="27">
          <cell r="A27">
            <v>5110</v>
          </cell>
          <cell r="B27">
            <v>0</v>
          </cell>
          <cell r="D27" t="str">
            <v>Grand Total</v>
          </cell>
          <cell r="E27">
            <v>6167.5</v>
          </cell>
          <cell r="G27">
            <v>5234</v>
          </cell>
          <cell r="H27">
            <v>0.06</v>
          </cell>
          <cell r="J27">
            <v>5363</v>
          </cell>
          <cell r="K27">
            <v>50.19</v>
          </cell>
        </row>
        <row r="28">
          <cell r="A28">
            <v>5120</v>
          </cell>
          <cell r="B28">
            <v>179.83</v>
          </cell>
          <cell r="G28">
            <v>5364</v>
          </cell>
          <cell r="H28">
            <v>5.52</v>
          </cell>
          <cell r="J28">
            <v>5370</v>
          </cell>
          <cell r="K28">
            <v>45.26</v>
          </cell>
        </row>
        <row r="29">
          <cell r="A29">
            <v>5152</v>
          </cell>
          <cell r="B29">
            <v>3.71</v>
          </cell>
          <cell r="G29">
            <v>5420</v>
          </cell>
          <cell r="H29">
            <v>127.43</v>
          </cell>
          <cell r="J29">
            <v>5372</v>
          </cell>
          <cell r="K29">
            <v>457.4</v>
          </cell>
        </row>
        <row r="30">
          <cell r="A30">
            <v>5214</v>
          </cell>
          <cell r="B30">
            <v>251.06</v>
          </cell>
          <cell r="G30">
            <v>5440</v>
          </cell>
          <cell r="H30">
            <v>359.85</v>
          </cell>
          <cell r="J30">
            <v>5410</v>
          </cell>
          <cell r="K30">
            <v>602.88</v>
          </cell>
        </row>
        <row r="31">
          <cell r="A31">
            <v>5230</v>
          </cell>
          <cell r="B31">
            <v>1.8</v>
          </cell>
          <cell r="G31">
            <v>5450</v>
          </cell>
          <cell r="H31">
            <v>2723.6999999999939</v>
          </cell>
          <cell r="J31">
            <v>5411</v>
          </cell>
          <cell r="K31">
            <v>18636.43</v>
          </cell>
        </row>
        <row r="32">
          <cell r="A32">
            <v>5232</v>
          </cell>
          <cell r="B32">
            <v>3.86</v>
          </cell>
          <cell r="G32">
            <v>5480</v>
          </cell>
          <cell r="H32">
            <v>1.38</v>
          </cell>
          <cell r="J32">
            <v>5412</v>
          </cell>
          <cell r="K32">
            <v>1811.27</v>
          </cell>
        </row>
        <row r="33">
          <cell r="A33">
            <v>5234</v>
          </cell>
          <cell r="B33">
            <v>3.43</v>
          </cell>
          <cell r="G33">
            <v>5550</v>
          </cell>
          <cell r="H33">
            <v>2.72</v>
          </cell>
          <cell r="J33">
            <v>5413</v>
          </cell>
          <cell r="K33">
            <v>19815.5</v>
          </cell>
        </row>
        <row r="34">
          <cell r="A34">
            <v>5240</v>
          </cell>
          <cell r="B34">
            <v>8.5500000000000007</v>
          </cell>
          <cell r="G34">
            <v>5620</v>
          </cell>
          <cell r="H34">
            <v>0.77</v>
          </cell>
          <cell r="J34">
            <v>5420</v>
          </cell>
          <cell r="K34">
            <v>34.15</v>
          </cell>
        </row>
        <row r="35">
          <cell r="A35">
            <v>5244</v>
          </cell>
          <cell r="B35">
            <v>419.79</v>
          </cell>
          <cell r="G35">
            <v>5950</v>
          </cell>
          <cell r="H35">
            <v>9630.43</v>
          </cell>
          <cell r="J35">
            <v>5430</v>
          </cell>
          <cell r="K35">
            <v>9655.7900000000009</v>
          </cell>
        </row>
        <row r="36">
          <cell r="A36">
            <v>5250</v>
          </cell>
          <cell r="B36">
            <v>935.53</v>
          </cell>
          <cell r="G36" t="str">
            <v>Grand Total</v>
          </cell>
          <cell r="H36">
            <v>107799.93</v>
          </cell>
          <cell r="J36">
            <v>5431</v>
          </cell>
          <cell r="K36">
            <v>579.69000000000005</v>
          </cell>
        </row>
        <row r="37">
          <cell r="A37">
            <v>5264</v>
          </cell>
          <cell r="B37">
            <v>3.17</v>
          </cell>
          <cell r="J37">
            <v>5440</v>
          </cell>
          <cell r="K37">
            <v>197.7</v>
          </cell>
        </row>
        <row r="38">
          <cell r="A38">
            <v>5300</v>
          </cell>
          <cell r="B38">
            <v>544.47</v>
          </cell>
          <cell r="J38">
            <v>5450</v>
          </cell>
          <cell r="K38">
            <v>555.32000000000005</v>
          </cell>
        </row>
        <row r="39">
          <cell r="A39">
            <v>5305</v>
          </cell>
          <cell r="B39">
            <v>42607.95</v>
          </cell>
          <cell r="J39">
            <v>5451</v>
          </cell>
          <cell r="K39">
            <v>929.98</v>
          </cell>
        </row>
        <row r="40">
          <cell r="A40">
            <v>5331</v>
          </cell>
          <cell r="B40">
            <v>44.32</v>
          </cell>
          <cell r="J40">
            <v>5480</v>
          </cell>
          <cell r="K40">
            <v>6.78</v>
          </cell>
        </row>
        <row r="41">
          <cell r="A41">
            <v>5340</v>
          </cell>
          <cell r="B41">
            <v>2925.2</v>
          </cell>
          <cell r="J41">
            <v>5482</v>
          </cell>
          <cell r="K41">
            <v>51.06</v>
          </cell>
        </row>
        <row r="42">
          <cell r="A42">
            <v>5348</v>
          </cell>
          <cell r="B42">
            <v>6390.59</v>
          </cell>
          <cell r="J42">
            <v>5500</v>
          </cell>
          <cell r="K42">
            <v>87.46</v>
          </cell>
        </row>
        <row r="43">
          <cell r="A43">
            <v>5350</v>
          </cell>
          <cell r="B43">
            <v>28616.29</v>
          </cell>
          <cell r="J43">
            <v>5520</v>
          </cell>
          <cell r="K43">
            <v>-5.99</v>
          </cell>
        </row>
        <row r="44">
          <cell r="A44">
            <v>5355</v>
          </cell>
          <cell r="B44">
            <v>157.63</v>
          </cell>
          <cell r="J44">
            <v>5540</v>
          </cell>
          <cell r="K44">
            <v>10004.58</v>
          </cell>
        </row>
        <row r="45">
          <cell r="A45">
            <v>5360</v>
          </cell>
          <cell r="B45">
            <v>2964.7</v>
          </cell>
          <cell r="J45">
            <v>5550</v>
          </cell>
          <cell r="K45">
            <v>10.74</v>
          </cell>
        </row>
        <row r="46">
          <cell r="A46">
            <v>5362</v>
          </cell>
          <cell r="B46">
            <v>1.44</v>
          </cell>
          <cell r="J46">
            <v>5620</v>
          </cell>
          <cell r="K46">
            <v>472.77</v>
          </cell>
        </row>
        <row r="47">
          <cell r="A47">
            <v>5363</v>
          </cell>
          <cell r="B47">
            <v>4.55</v>
          </cell>
          <cell r="J47">
            <v>5680</v>
          </cell>
          <cell r="K47">
            <v>1709.8</v>
          </cell>
        </row>
        <row r="48">
          <cell r="A48">
            <v>5364</v>
          </cell>
          <cell r="B48">
            <v>252.23</v>
          </cell>
          <cell r="J48">
            <v>5720</v>
          </cell>
          <cell r="K48">
            <v>702.26</v>
          </cell>
        </row>
        <row r="49">
          <cell r="A49">
            <v>5370</v>
          </cell>
          <cell r="B49">
            <v>4955.24</v>
          </cell>
          <cell r="J49" t="str">
            <v>Grand Total</v>
          </cell>
          <cell r="K49">
            <v>81899.240000000005</v>
          </cell>
        </row>
        <row r="50">
          <cell r="A50">
            <v>5372</v>
          </cell>
          <cell r="B50">
            <v>5.84</v>
          </cell>
        </row>
        <row r="51">
          <cell r="A51">
            <v>5380</v>
          </cell>
          <cell r="B51">
            <v>326.97000000000003</v>
          </cell>
        </row>
        <row r="52">
          <cell r="A52">
            <v>5410</v>
          </cell>
          <cell r="B52">
            <v>100.93</v>
          </cell>
        </row>
        <row r="53">
          <cell r="A53">
            <v>5411</v>
          </cell>
          <cell r="B53">
            <v>5151.5600000000004</v>
          </cell>
        </row>
        <row r="54">
          <cell r="A54">
            <v>5412</v>
          </cell>
          <cell r="B54">
            <v>941.53</v>
          </cell>
        </row>
        <row r="55">
          <cell r="A55">
            <v>5413</v>
          </cell>
          <cell r="B55">
            <v>3774.11</v>
          </cell>
        </row>
        <row r="56">
          <cell r="A56">
            <v>5420</v>
          </cell>
          <cell r="B56">
            <v>3969.22</v>
          </cell>
        </row>
        <row r="57">
          <cell r="A57">
            <v>5421</v>
          </cell>
          <cell r="B57">
            <v>1188.6400000000001</v>
          </cell>
        </row>
        <row r="58">
          <cell r="A58">
            <v>5430</v>
          </cell>
          <cell r="B58">
            <v>1632.84</v>
          </cell>
        </row>
        <row r="59">
          <cell r="A59">
            <v>5431</v>
          </cell>
          <cell r="B59">
            <v>77.48</v>
          </cell>
        </row>
        <row r="60">
          <cell r="A60">
            <v>5440</v>
          </cell>
          <cell r="B60">
            <v>7862.63</v>
          </cell>
        </row>
        <row r="61">
          <cell r="A61">
            <v>5450</v>
          </cell>
          <cell r="B61">
            <v>8803.3799999999992</v>
          </cell>
        </row>
        <row r="62">
          <cell r="A62">
            <v>5451</v>
          </cell>
          <cell r="B62">
            <v>47.85</v>
          </cell>
        </row>
        <row r="63">
          <cell r="A63">
            <v>5480</v>
          </cell>
          <cell r="B63">
            <v>184.82</v>
          </cell>
        </row>
        <row r="64">
          <cell r="A64">
            <v>5482</v>
          </cell>
          <cell r="B64">
            <v>261.23</v>
          </cell>
        </row>
        <row r="65">
          <cell r="A65">
            <v>5500</v>
          </cell>
          <cell r="B65">
            <v>16128.12</v>
          </cell>
        </row>
        <row r="66">
          <cell r="A66">
            <v>5520</v>
          </cell>
          <cell r="B66">
            <v>291.11</v>
          </cell>
        </row>
        <row r="67">
          <cell r="A67">
            <v>5530</v>
          </cell>
          <cell r="B67">
            <v>2352.83</v>
          </cell>
        </row>
        <row r="68">
          <cell r="A68">
            <v>5540</v>
          </cell>
          <cell r="B68">
            <v>5303.57</v>
          </cell>
        </row>
        <row r="69">
          <cell r="A69">
            <v>5550</v>
          </cell>
          <cell r="B69">
            <v>7414.87</v>
          </cell>
        </row>
        <row r="70">
          <cell r="A70">
            <v>5620</v>
          </cell>
          <cell r="B70">
            <v>5.53</v>
          </cell>
        </row>
        <row r="71">
          <cell r="A71">
            <v>5680</v>
          </cell>
          <cell r="B71">
            <v>49.88</v>
          </cell>
        </row>
        <row r="72">
          <cell r="A72">
            <v>5720</v>
          </cell>
          <cell r="B72">
            <v>367275.69</v>
          </cell>
        </row>
        <row r="73">
          <cell r="A73">
            <v>5950</v>
          </cell>
          <cell r="B73">
            <v>73038.320000000007</v>
          </cell>
        </row>
        <row r="74">
          <cell r="A74" t="str">
            <v>Grand Total</v>
          </cell>
          <cell r="B74">
            <v>817567.57</v>
          </cell>
        </row>
        <row r="81">
          <cell r="A81" t="str">
            <v xml:space="preserve">Total </v>
          </cell>
          <cell r="B81">
            <v>1013434.24</v>
          </cell>
        </row>
        <row r="82">
          <cell r="A82" t="str">
            <v>SCALA</v>
          </cell>
          <cell r="B82">
            <v>1013434.24</v>
          </cell>
        </row>
      </sheetData>
      <sheetData sheetId="1">
        <row r="1">
          <cell r="A1" t="str">
            <v>For the month of October 2009</v>
          </cell>
        </row>
        <row r="3">
          <cell r="A3" t="str">
            <v>LOC</v>
          </cell>
          <cell r="B3" t="str">
            <v>(All)</v>
          </cell>
          <cell r="D3" t="str">
            <v>LOC</v>
          </cell>
          <cell r="E3" t="str">
            <v>(All)</v>
          </cell>
          <cell r="G3" t="str">
            <v>LOC</v>
          </cell>
          <cell r="H3" t="str">
            <v>(All)</v>
          </cell>
          <cell r="J3" t="str">
            <v>LOC</v>
          </cell>
          <cell r="K3" t="str">
            <v>(All)</v>
          </cell>
        </row>
        <row r="4">
          <cell r="A4" t="str">
            <v>BGD</v>
          </cell>
          <cell r="B4" t="str">
            <v>(All)</v>
          </cell>
          <cell r="D4" t="str">
            <v>BGD</v>
          </cell>
          <cell r="E4" t="str">
            <v>(All)</v>
          </cell>
          <cell r="G4" t="str">
            <v>BGD</v>
          </cell>
          <cell r="H4" t="str">
            <v>(All)</v>
          </cell>
          <cell r="J4" t="str">
            <v>BGD</v>
          </cell>
          <cell r="K4" t="str">
            <v>(All)</v>
          </cell>
        </row>
        <row r="5">
          <cell r="A5" t="str">
            <v>FC</v>
          </cell>
          <cell r="B5" t="str">
            <v>BD381</v>
          </cell>
          <cell r="D5" t="str">
            <v>FC</v>
          </cell>
          <cell r="E5" t="str">
            <v>BD384</v>
          </cell>
          <cell r="G5" t="str">
            <v>FC</v>
          </cell>
          <cell r="H5" t="str">
            <v>BD385</v>
          </cell>
          <cell r="J5" t="str">
            <v>FC</v>
          </cell>
          <cell r="K5" t="str">
            <v>BD386</v>
          </cell>
        </row>
        <row r="7">
          <cell r="A7" t="str">
            <v xml:space="preserve"> Balance TK</v>
          </cell>
          <cell r="D7" t="str">
            <v xml:space="preserve"> Balance TK</v>
          </cell>
          <cell r="G7" t="str">
            <v xml:space="preserve"> Balance TK</v>
          </cell>
          <cell r="J7" t="str">
            <v xml:space="preserve"> Balance TK</v>
          </cell>
        </row>
        <row r="8">
          <cell r="A8" t="str">
            <v>ACCT</v>
          </cell>
          <cell r="B8" t="str">
            <v>Total</v>
          </cell>
          <cell r="D8" t="str">
            <v>ACCT</v>
          </cell>
          <cell r="E8" t="str">
            <v>Total</v>
          </cell>
          <cell r="G8" t="str">
            <v>ACCT</v>
          </cell>
          <cell r="H8" t="str">
            <v>Total</v>
          </cell>
          <cell r="J8" t="str">
            <v>ACCT</v>
          </cell>
          <cell r="K8" t="str">
            <v>Total</v>
          </cell>
        </row>
        <row r="9">
          <cell r="A9">
            <v>5011</v>
          </cell>
          <cell r="B9">
            <v>120446.43</v>
          </cell>
          <cell r="D9">
            <v>5071</v>
          </cell>
          <cell r="E9">
            <v>2305.9499999999998</v>
          </cell>
          <cell r="G9">
            <v>5011</v>
          </cell>
          <cell r="H9">
            <v>0</v>
          </cell>
          <cell r="J9">
            <v>5011</v>
          </cell>
          <cell r="K9">
            <v>8271.36</v>
          </cell>
        </row>
        <row r="10">
          <cell r="A10">
            <v>5012</v>
          </cell>
          <cell r="B10">
            <v>94.659999999999854</v>
          </cell>
          <cell r="D10">
            <v>5075</v>
          </cell>
          <cell r="E10">
            <v>628.99</v>
          </cell>
          <cell r="G10">
            <v>5012</v>
          </cell>
          <cell r="H10">
            <v>18215.3</v>
          </cell>
          <cell r="J10">
            <v>5013</v>
          </cell>
          <cell r="K10">
            <v>225.13</v>
          </cell>
        </row>
        <row r="11">
          <cell r="A11">
            <v>5013</v>
          </cell>
          <cell r="B11">
            <v>80.5</v>
          </cell>
          <cell r="D11">
            <v>5340</v>
          </cell>
          <cell r="E11">
            <v>8.74</v>
          </cell>
          <cell r="G11">
            <v>5013</v>
          </cell>
          <cell r="H11">
            <v>1157.77</v>
          </cell>
          <cell r="J11">
            <v>5031</v>
          </cell>
          <cell r="K11">
            <v>1455.38</v>
          </cell>
        </row>
        <row r="12">
          <cell r="A12">
            <v>5022</v>
          </cell>
          <cell r="B12">
            <v>4.6999999999999886</v>
          </cell>
          <cell r="D12">
            <v>5346</v>
          </cell>
          <cell r="E12">
            <v>91.05</v>
          </cell>
          <cell r="G12">
            <v>5022</v>
          </cell>
          <cell r="H12">
            <v>353.79</v>
          </cell>
          <cell r="J12">
            <v>5041</v>
          </cell>
          <cell r="K12">
            <v>570.89</v>
          </cell>
        </row>
        <row r="13">
          <cell r="A13">
            <v>5031</v>
          </cell>
          <cell r="B13">
            <v>11676.71</v>
          </cell>
          <cell r="D13">
            <v>5364</v>
          </cell>
          <cell r="E13">
            <v>4.22</v>
          </cell>
          <cell r="G13">
            <v>5031</v>
          </cell>
          <cell r="H13">
            <v>62015.97</v>
          </cell>
          <cell r="J13">
            <v>5043</v>
          </cell>
          <cell r="K13">
            <v>731.4</v>
          </cell>
        </row>
        <row r="14">
          <cell r="A14">
            <v>5032</v>
          </cell>
          <cell r="B14">
            <v>8.7300000000000182</v>
          </cell>
          <cell r="D14">
            <v>5500</v>
          </cell>
          <cell r="E14">
            <v>5166.54</v>
          </cell>
          <cell r="G14">
            <v>5032</v>
          </cell>
          <cell r="H14">
            <v>2096.46</v>
          </cell>
          <cell r="J14">
            <v>5055</v>
          </cell>
          <cell r="K14">
            <v>2879.76</v>
          </cell>
        </row>
        <row r="15">
          <cell r="A15">
            <v>5041</v>
          </cell>
          <cell r="B15">
            <v>954.48000000000195</v>
          </cell>
          <cell r="D15">
            <v>5530</v>
          </cell>
          <cell r="E15">
            <v>152.34</v>
          </cell>
          <cell r="G15">
            <v>5041</v>
          </cell>
          <cell r="H15">
            <v>5082.759999999982</v>
          </cell>
          <cell r="J15">
            <v>5061</v>
          </cell>
          <cell r="K15">
            <v>389.22</v>
          </cell>
        </row>
        <row r="16">
          <cell r="A16">
            <v>5042</v>
          </cell>
          <cell r="B16">
            <v>14.66</v>
          </cell>
          <cell r="D16">
            <v>5550</v>
          </cell>
          <cell r="E16">
            <v>0</v>
          </cell>
          <cell r="G16">
            <v>5042</v>
          </cell>
          <cell r="H16">
            <v>3106.47</v>
          </cell>
          <cell r="J16">
            <v>5071</v>
          </cell>
          <cell r="K16">
            <v>109.54</v>
          </cell>
        </row>
        <row r="17">
          <cell r="A17">
            <v>5043</v>
          </cell>
          <cell r="B17">
            <v>1867.8499999999767</v>
          </cell>
          <cell r="D17">
            <v>5680</v>
          </cell>
          <cell r="E17">
            <v>-1.1368683772161603E-13</v>
          </cell>
          <cell r="G17">
            <v>5043</v>
          </cell>
          <cell r="H17">
            <v>12346.16</v>
          </cell>
          <cell r="J17">
            <v>5152</v>
          </cell>
          <cell r="K17">
            <v>3.5527136788005009E-15</v>
          </cell>
        </row>
        <row r="18">
          <cell r="A18">
            <v>5044</v>
          </cell>
          <cell r="B18">
            <v>14.38</v>
          </cell>
          <cell r="D18" t="str">
            <v>Grand Total</v>
          </cell>
          <cell r="E18">
            <v>8357.83</v>
          </cell>
          <cell r="G18">
            <v>5044</v>
          </cell>
          <cell r="H18">
            <v>1154.81</v>
          </cell>
          <cell r="J18">
            <v>5210</v>
          </cell>
          <cell r="K18">
            <v>512.30999999999995</v>
          </cell>
        </row>
        <row r="19">
          <cell r="A19">
            <v>5052</v>
          </cell>
          <cell r="B19">
            <v>13.550000000000068</v>
          </cell>
          <cell r="G19">
            <v>5052</v>
          </cell>
          <cell r="H19">
            <v>3526.94</v>
          </cell>
          <cell r="J19">
            <v>5214</v>
          </cell>
          <cell r="K19">
            <v>657.09</v>
          </cell>
        </row>
        <row r="20">
          <cell r="A20">
            <v>5055</v>
          </cell>
          <cell r="B20">
            <v>59673.59</v>
          </cell>
          <cell r="G20">
            <v>5056</v>
          </cell>
          <cell r="H20">
            <v>3198.89</v>
          </cell>
          <cell r="J20">
            <v>5220</v>
          </cell>
          <cell r="K20">
            <v>32.14</v>
          </cell>
        </row>
        <row r="21">
          <cell r="A21">
            <v>5056</v>
          </cell>
          <cell r="B21">
            <v>35.729999999999997</v>
          </cell>
          <cell r="G21">
            <v>5061</v>
          </cell>
          <cell r="H21">
            <v>4548.05</v>
          </cell>
          <cell r="J21">
            <v>5230</v>
          </cell>
          <cell r="K21">
            <v>58.35</v>
          </cell>
        </row>
        <row r="22">
          <cell r="A22">
            <v>5061</v>
          </cell>
          <cell r="B22">
            <v>838.87999999999829</v>
          </cell>
          <cell r="G22">
            <v>5063</v>
          </cell>
          <cell r="H22">
            <v>3868.69</v>
          </cell>
          <cell r="J22">
            <v>5232</v>
          </cell>
          <cell r="K22">
            <v>8.77</v>
          </cell>
        </row>
        <row r="23">
          <cell r="A23">
            <v>5063</v>
          </cell>
          <cell r="B23">
            <v>46.18</v>
          </cell>
          <cell r="G23">
            <v>5071</v>
          </cell>
          <cell r="H23">
            <v>9985.25</v>
          </cell>
          <cell r="J23">
            <v>5234</v>
          </cell>
          <cell r="K23">
            <v>12.51</v>
          </cell>
        </row>
        <row r="24">
          <cell r="A24">
            <v>5071</v>
          </cell>
          <cell r="B24">
            <v>290.64</v>
          </cell>
          <cell r="G24">
            <v>5075</v>
          </cell>
          <cell r="H24">
            <v>1256.53</v>
          </cell>
          <cell r="J24">
            <v>5240</v>
          </cell>
          <cell r="K24">
            <v>446.39</v>
          </cell>
        </row>
        <row r="25">
          <cell r="A25">
            <v>5075</v>
          </cell>
          <cell r="B25">
            <v>141.15</v>
          </cell>
          <cell r="G25">
            <v>5080</v>
          </cell>
          <cell r="H25">
            <v>140.56</v>
          </cell>
          <cell r="J25">
            <v>5244</v>
          </cell>
          <cell r="K25">
            <v>261.18</v>
          </cell>
        </row>
        <row r="26">
          <cell r="A26">
            <v>5080</v>
          </cell>
          <cell r="B26">
            <v>23.87</v>
          </cell>
          <cell r="G26">
            <v>5103</v>
          </cell>
          <cell r="H26">
            <v>4500</v>
          </cell>
          <cell r="J26">
            <v>5264</v>
          </cell>
          <cell r="K26">
            <v>7.85</v>
          </cell>
        </row>
        <row r="27">
          <cell r="A27">
            <v>5103</v>
          </cell>
          <cell r="B27">
            <v>4462</v>
          </cell>
          <cell r="G27">
            <v>5110</v>
          </cell>
          <cell r="H27">
            <v>5.14</v>
          </cell>
          <cell r="J27">
            <v>5310</v>
          </cell>
          <cell r="K27">
            <v>1.45</v>
          </cell>
        </row>
        <row r="28">
          <cell r="A28">
            <v>5110</v>
          </cell>
          <cell r="B28">
            <v>0.26</v>
          </cell>
          <cell r="G28">
            <v>5152</v>
          </cell>
          <cell r="H28">
            <v>197.43</v>
          </cell>
          <cell r="J28">
            <v>5331</v>
          </cell>
          <cell r="K28">
            <v>25.94</v>
          </cell>
        </row>
        <row r="29">
          <cell r="A29">
            <v>5152</v>
          </cell>
          <cell r="B29">
            <v>94.22</v>
          </cell>
          <cell r="G29">
            <v>5234</v>
          </cell>
          <cell r="H29">
            <v>0</v>
          </cell>
          <cell r="J29">
            <v>5348</v>
          </cell>
          <cell r="K29">
            <v>146.02000000000001</v>
          </cell>
        </row>
        <row r="30">
          <cell r="A30">
            <v>5214</v>
          </cell>
          <cell r="B30">
            <v>20.37</v>
          </cell>
          <cell r="G30">
            <v>5420</v>
          </cell>
          <cell r="H30">
            <v>7.95</v>
          </cell>
          <cell r="J30">
            <v>5360</v>
          </cell>
          <cell r="K30">
            <v>7537.61</v>
          </cell>
        </row>
        <row r="31">
          <cell r="A31">
            <v>5220</v>
          </cell>
          <cell r="B31">
            <v>16.03</v>
          </cell>
          <cell r="G31">
            <v>5440</v>
          </cell>
          <cell r="H31">
            <v>74.47</v>
          </cell>
          <cell r="J31">
            <v>5363</v>
          </cell>
          <cell r="K31">
            <v>4.04</v>
          </cell>
        </row>
        <row r="32">
          <cell r="A32">
            <v>5234</v>
          </cell>
          <cell r="B32">
            <v>1.59</v>
          </cell>
          <cell r="G32">
            <v>5450</v>
          </cell>
          <cell r="H32">
            <v>125.32</v>
          </cell>
          <cell r="J32">
            <v>5364</v>
          </cell>
          <cell r="K32">
            <v>0.16999999999999943</v>
          </cell>
        </row>
        <row r="33">
          <cell r="A33">
            <v>5240</v>
          </cell>
          <cell r="B33">
            <v>71.650000000000006</v>
          </cell>
          <cell r="G33">
            <v>5530</v>
          </cell>
          <cell r="H33">
            <v>0</v>
          </cell>
          <cell r="J33">
            <v>5372</v>
          </cell>
          <cell r="K33">
            <v>49.24</v>
          </cell>
        </row>
        <row r="34">
          <cell r="A34">
            <v>5244</v>
          </cell>
          <cell r="B34">
            <v>7.2599999999999927</v>
          </cell>
          <cell r="G34">
            <v>5550</v>
          </cell>
          <cell r="H34">
            <v>0</v>
          </cell>
          <cell r="J34">
            <v>5410</v>
          </cell>
          <cell r="K34">
            <v>467.09</v>
          </cell>
        </row>
        <row r="35">
          <cell r="A35">
            <v>5260</v>
          </cell>
          <cell r="B35">
            <v>87.67</v>
          </cell>
          <cell r="G35">
            <v>5950</v>
          </cell>
          <cell r="H35">
            <v>13436.23</v>
          </cell>
          <cell r="J35">
            <v>5411</v>
          </cell>
          <cell r="K35">
            <v>14797.67</v>
          </cell>
        </row>
        <row r="36">
          <cell r="A36">
            <v>5264</v>
          </cell>
          <cell r="B36">
            <v>0.27</v>
          </cell>
          <cell r="G36" t="str">
            <v>Grand Total</v>
          </cell>
          <cell r="H36">
            <v>150400.94</v>
          </cell>
          <cell r="J36">
            <v>5412</v>
          </cell>
          <cell r="K36">
            <v>4508.29</v>
          </cell>
        </row>
        <row r="37">
          <cell r="A37">
            <v>5305</v>
          </cell>
          <cell r="B37">
            <v>28023.21</v>
          </cell>
          <cell r="J37">
            <v>5414</v>
          </cell>
          <cell r="K37">
            <v>554.07000000000005</v>
          </cell>
        </row>
        <row r="38">
          <cell r="A38">
            <v>5310</v>
          </cell>
          <cell r="B38">
            <v>0.02</v>
          </cell>
          <cell r="J38">
            <v>5420</v>
          </cell>
          <cell r="K38">
            <v>35.15</v>
          </cell>
        </row>
        <row r="39">
          <cell r="A39">
            <v>5331</v>
          </cell>
          <cell r="B39">
            <v>0.35</v>
          </cell>
          <cell r="J39">
            <v>5430</v>
          </cell>
          <cell r="K39">
            <v>7472.24</v>
          </cell>
        </row>
        <row r="40">
          <cell r="A40">
            <v>5340</v>
          </cell>
          <cell r="B40">
            <v>2896.03</v>
          </cell>
          <cell r="J40">
            <v>5431</v>
          </cell>
          <cell r="K40">
            <v>478.72</v>
          </cell>
        </row>
        <row r="41">
          <cell r="A41">
            <v>5348</v>
          </cell>
          <cell r="B41">
            <v>3850.09</v>
          </cell>
          <cell r="J41">
            <v>5440</v>
          </cell>
          <cell r="K41">
            <v>194.66</v>
          </cell>
        </row>
        <row r="42">
          <cell r="A42">
            <v>5350</v>
          </cell>
          <cell r="B42">
            <v>11613.64</v>
          </cell>
          <cell r="J42">
            <v>5450</v>
          </cell>
          <cell r="K42">
            <v>482.22</v>
          </cell>
        </row>
        <row r="43">
          <cell r="A43">
            <v>5355</v>
          </cell>
          <cell r="B43">
            <v>14.59</v>
          </cell>
          <cell r="J43">
            <v>5451</v>
          </cell>
          <cell r="K43">
            <v>450.61</v>
          </cell>
        </row>
        <row r="44">
          <cell r="A44">
            <v>5360</v>
          </cell>
          <cell r="B44">
            <v>490.72</v>
          </cell>
          <cell r="J44">
            <v>5480</v>
          </cell>
          <cell r="K44">
            <v>10.34</v>
          </cell>
        </row>
        <row r="45">
          <cell r="A45">
            <v>5363</v>
          </cell>
          <cell r="B45">
            <v>0.05</v>
          </cell>
          <cell r="J45">
            <v>5482</v>
          </cell>
          <cell r="K45">
            <v>291.32</v>
          </cell>
        </row>
        <row r="46">
          <cell r="A46">
            <v>5364</v>
          </cell>
          <cell r="B46">
            <v>106.59</v>
          </cell>
          <cell r="J46">
            <v>5520</v>
          </cell>
          <cell r="K46">
            <v>0</v>
          </cell>
        </row>
        <row r="47">
          <cell r="A47">
            <v>5370</v>
          </cell>
          <cell r="B47">
            <v>146.65</v>
          </cell>
          <cell r="J47">
            <v>5530</v>
          </cell>
          <cell r="K47">
            <v>0</v>
          </cell>
        </row>
        <row r="48">
          <cell r="A48">
            <v>5380</v>
          </cell>
          <cell r="B48">
            <v>185.67</v>
          </cell>
          <cell r="J48">
            <v>5620</v>
          </cell>
          <cell r="K48">
            <v>465.53</v>
          </cell>
        </row>
        <row r="49">
          <cell r="A49">
            <v>5410</v>
          </cell>
          <cell r="B49">
            <v>69.459999999999994</v>
          </cell>
          <cell r="J49">
            <v>5680</v>
          </cell>
          <cell r="K49">
            <v>2503.38</v>
          </cell>
        </row>
        <row r="50">
          <cell r="A50">
            <v>5411</v>
          </cell>
          <cell r="B50">
            <v>2021.1</v>
          </cell>
          <cell r="J50" t="str">
            <v>Grand Total</v>
          </cell>
          <cell r="K50">
            <v>57105.03</v>
          </cell>
        </row>
        <row r="51">
          <cell r="A51">
            <v>5412</v>
          </cell>
          <cell r="B51">
            <v>243.03</v>
          </cell>
        </row>
        <row r="52">
          <cell r="A52">
            <v>5414</v>
          </cell>
          <cell r="B52">
            <v>8.4600000000000009</v>
          </cell>
        </row>
        <row r="53">
          <cell r="A53">
            <v>5420</v>
          </cell>
          <cell r="B53">
            <v>3259.63</v>
          </cell>
        </row>
        <row r="54">
          <cell r="A54">
            <v>5421</v>
          </cell>
          <cell r="B54">
            <v>1611.41</v>
          </cell>
        </row>
        <row r="55">
          <cell r="A55">
            <v>5430</v>
          </cell>
          <cell r="B55">
            <v>21.479999999999762</v>
          </cell>
        </row>
        <row r="56">
          <cell r="A56">
            <v>5431</v>
          </cell>
          <cell r="B56">
            <v>43.75</v>
          </cell>
        </row>
        <row r="57">
          <cell r="A57">
            <v>5440</v>
          </cell>
          <cell r="B57">
            <v>4532.8500000000004</v>
          </cell>
        </row>
        <row r="58">
          <cell r="A58">
            <v>5450</v>
          </cell>
          <cell r="B58">
            <v>8131.4599999999818</v>
          </cell>
        </row>
        <row r="59">
          <cell r="A59">
            <v>5451</v>
          </cell>
          <cell r="B59">
            <v>58.59</v>
          </cell>
        </row>
        <row r="60">
          <cell r="A60">
            <v>5480</v>
          </cell>
          <cell r="B60">
            <v>155.16999999999999</v>
          </cell>
        </row>
        <row r="61">
          <cell r="A61">
            <v>5482</v>
          </cell>
          <cell r="B61">
            <v>3.87</v>
          </cell>
        </row>
        <row r="62">
          <cell r="A62">
            <v>5500</v>
          </cell>
          <cell r="B62">
            <v>13748.23</v>
          </cell>
        </row>
        <row r="63">
          <cell r="A63">
            <v>5520</v>
          </cell>
          <cell r="B63">
            <v>40.9</v>
          </cell>
        </row>
        <row r="64">
          <cell r="A64">
            <v>5530</v>
          </cell>
          <cell r="B64">
            <v>4387.91</v>
          </cell>
        </row>
        <row r="65">
          <cell r="A65">
            <v>5550</v>
          </cell>
          <cell r="B65">
            <v>5782.51</v>
          </cell>
        </row>
        <row r="66">
          <cell r="A66">
            <v>5620</v>
          </cell>
          <cell r="B66">
            <v>6.39</v>
          </cell>
        </row>
        <row r="67">
          <cell r="A67">
            <v>5680</v>
          </cell>
          <cell r="B67">
            <v>0.24</v>
          </cell>
        </row>
        <row r="68">
          <cell r="A68">
            <v>5720</v>
          </cell>
          <cell r="B68">
            <v>4856.8100000000004</v>
          </cell>
        </row>
        <row r="69">
          <cell r="A69">
            <v>5721</v>
          </cell>
          <cell r="B69">
            <v>392.23</v>
          </cell>
        </row>
        <row r="70">
          <cell r="A70">
            <v>5950</v>
          </cell>
          <cell r="B70">
            <v>29203.49</v>
          </cell>
        </row>
        <row r="71">
          <cell r="A71" t="str">
            <v>Grand Total</v>
          </cell>
          <cell r="B71">
            <v>326894.59000000003</v>
          </cell>
        </row>
        <row r="76">
          <cell r="A76" t="str">
            <v xml:space="preserve">Total </v>
          </cell>
          <cell r="B76">
            <v>542758.39</v>
          </cell>
        </row>
        <row r="77">
          <cell r="A77" t="str">
            <v>SCALA</v>
          </cell>
          <cell r="B77">
            <v>542758.39000000211</v>
          </cell>
        </row>
      </sheetData>
      <sheetData sheetId="2">
        <row r="1">
          <cell r="A1" t="str">
            <v>For the month of September 2009</v>
          </cell>
        </row>
        <row r="3">
          <cell r="A3" t="str">
            <v>LOC</v>
          </cell>
          <cell r="B3" t="str">
            <v>(All)</v>
          </cell>
          <cell r="D3" t="str">
            <v>LOC</v>
          </cell>
          <cell r="E3" t="str">
            <v>(All)</v>
          </cell>
          <cell r="G3" t="str">
            <v>LOC</v>
          </cell>
          <cell r="H3" t="str">
            <v>(All)</v>
          </cell>
          <cell r="J3" t="str">
            <v>LOC</v>
          </cell>
          <cell r="K3" t="str">
            <v>(All)</v>
          </cell>
          <cell r="M3" t="str">
            <v>LOC</v>
          </cell>
          <cell r="N3" t="str">
            <v>(All)</v>
          </cell>
        </row>
        <row r="4">
          <cell r="A4" t="str">
            <v>PN</v>
          </cell>
          <cell r="B4" t="str">
            <v>(All)</v>
          </cell>
          <cell r="D4" t="str">
            <v>PN</v>
          </cell>
          <cell r="E4" t="str">
            <v>(All)</v>
          </cell>
          <cell r="G4" t="str">
            <v>PN</v>
          </cell>
          <cell r="H4" t="str">
            <v>(All)</v>
          </cell>
          <cell r="J4" t="str">
            <v>PN</v>
          </cell>
          <cell r="K4" t="str">
            <v>(All)</v>
          </cell>
          <cell r="M4" t="str">
            <v>PN</v>
          </cell>
          <cell r="N4" t="str">
            <v>(All)</v>
          </cell>
        </row>
        <row r="5">
          <cell r="A5" t="str">
            <v>FC</v>
          </cell>
          <cell r="B5" t="str">
            <v>BD380</v>
          </cell>
          <cell r="D5" t="str">
            <v>FC</v>
          </cell>
          <cell r="E5" t="str">
            <v>BD381</v>
          </cell>
          <cell r="G5" t="str">
            <v>FC</v>
          </cell>
          <cell r="H5" t="str">
            <v>BD384</v>
          </cell>
          <cell r="J5" t="str">
            <v>FC</v>
          </cell>
          <cell r="K5" t="str">
            <v>BD385</v>
          </cell>
          <cell r="M5" t="str">
            <v>FC</v>
          </cell>
          <cell r="N5" t="str">
            <v>BD386</v>
          </cell>
        </row>
        <row r="7">
          <cell r="A7" t="str">
            <v>Sum of Balance Tk</v>
          </cell>
          <cell r="D7" t="str">
            <v>Sum of Balance Tk</v>
          </cell>
          <cell r="G7" t="str">
            <v>Sum of Balance Tk</v>
          </cell>
          <cell r="J7" t="str">
            <v>Sum of Balance Tk</v>
          </cell>
          <cell r="M7" t="str">
            <v>Sum of Balance Tk</v>
          </cell>
        </row>
        <row r="8">
          <cell r="A8" t="str">
            <v>ACCT</v>
          </cell>
          <cell r="B8" t="str">
            <v>Total</v>
          </cell>
          <cell r="D8" t="str">
            <v>ACCT</v>
          </cell>
          <cell r="E8" t="str">
            <v>Total</v>
          </cell>
          <cell r="G8" t="str">
            <v>ACCT</v>
          </cell>
          <cell r="H8" t="str">
            <v>Total</v>
          </cell>
          <cell r="J8" t="str">
            <v>ACCT</v>
          </cell>
          <cell r="K8" t="str">
            <v>Total</v>
          </cell>
          <cell r="M8" t="str">
            <v>ACCT</v>
          </cell>
          <cell r="N8" t="str">
            <v>Total</v>
          </cell>
        </row>
        <row r="9">
          <cell r="A9">
            <v>5103</v>
          </cell>
          <cell r="B9">
            <v>0</v>
          </cell>
          <cell r="D9">
            <v>5011</v>
          </cell>
          <cell r="E9">
            <v>137324.42000000001</v>
          </cell>
          <cell r="G9">
            <v>5043</v>
          </cell>
          <cell r="H9">
            <v>0</v>
          </cell>
          <cell r="J9">
            <v>5012</v>
          </cell>
          <cell r="K9">
            <v>20879.14</v>
          </cell>
          <cell r="M9">
            <v>5011</v>
          </cell>
          <cell r="N9">
            <v>170.39</v>
          </cell>
        </row>
        <row r="10">
          <cell r="A10">
            <v>5421</v>
          </cell>
          <cell r="B10">
            <v>0</v>
          </cell>
          <cell r="D10">
            <v>5012</v>
          </cell>
          <cell r="E10">
            <v>88.29</v>
          </cell>
          <cell r="G10">
            <v>5071</v>
          </cell>
          <cell r="H10">
            <v>8174.35</v>
          </cell>
          <cell r="J10">
            <v>5013</v>
          </cell>
          <cell r="K10">
            <v>2213.91</v>
          </cell>
          <cell r="M10">
            <v>5013</v>
          </cell>
          <cell r="N10">
            <v>10.48</v>
          </cell>
        </row>
        <row r="11">
          <cell r="A11">
            <v>5440</v>
          </cell>
          <cell r="B11">
            <v>0</v>
          </cell>
          <cell r="D11">
            <v>5013</v>
          </cell>
          <cell r="E11">
            <v>63.58</v>
          </cell>
          <cell r="G11">
            <v>5075</v>
          </cell>
          <cell r="H11">
            <v>3373.43</v>
          </cell>
          <cell r="J11">
            <v>5022</v>
          </cell>
          <cell r="K11">
            <v>354.41</v>
          </cell>
          <cell r="M11">
            <v>5041</v>
          </cell>
          <cell r="N11">
            <v>12.28</v>
          </cell>
        </row>
        <row r="12">
          <cell r="A12">
            <v>5450</v>
          </cell>
          <cell r="B12">
            <v>0</v>
          </cell>
          <cell r="D12">
            <v>5022</v>
          </cell>
          <cell r="E12">
            <v>4.7400000000000091</v>
          </cell>
          <cell r="G12">
            <v>5340</v>
          </cell>
          <cell r="H12">
            <v>13.37</v>
          </cell>
          <cell r="J12">
            <v>5031</v>
          </cell>
          <cell r="K12">
            <v>89854.229999999952</v>
          </cell>
          <cell r="M12">
            <v>5043</v>
          </cell>
          <cell r="N12">
            <v>542.64</v>
          </cell>
        </row>
        <row r="13">
          <cell r="A13">
            <v>5720</v>
          </cell>
          <cell r="B13">
            <v>16008.21</v>
          </cell>
          <cell r="D13">
            <v>5031</v>
          </cell>
          <cell r="E13">
            <v>13326.52</v>
          </cell>
          <cell r="G13">
            <v>5346</v>
          </cell>
          <cell r="H13">
            <v>14501.61</v>
          </cell>
          <cell r="J13">
            <v>5032</v>
          </cell>
          <cell r="K13">
            <v>2138.46</v>
          </cell>
          <cell r="M13">
            <v>5055</v>
          </cell>
          <cell r="N13">
            <v>46.84</v>
          </cell>
        </row>
        <row r="14">
          <cell r="A14">
            <v>5950</v>
          </cell>
          <cell r="B14">
            <v>1570.41</v>
          </cell>
          <cell r="D14">
            <v>5032</v>
          </cell>
          <cell r="E14">
            <v>9.089999999999975</v>
          </cell>
          <cell r="G14">
            <v>5364</v>
          </cell>
          <cell r="H14">
            <v>15.12</v>
          </cell>
          <cell r="J14">
            <v>5041</v>
          </cell>
          <cell r="K14">
            <v>5595.7</v>
          </cell>
          <cell r="M14">
            <v>5061</v>
          </cell>
          <cell r="N14">
            <v>6.83</v>
          </cell>
        </row>
        <row r="15">
          <cell r="A15" t="str">
            <v>Grand Total</v>
          </cell>
          <cell r="B15">
            <v>17578.62</v>
          </cell>
          <cell r="D15">
            <v>5041</v>
          </cell>
          <cell r="E15">
            <v>1449.82</v>
          </cell>
          <cell r="G15">
            <v>5500</v>
          </cell>
          <cell r="H15">
            <v>8061.49</v>
          </cell>
          <cell r="J15">
            <v>5042</v>
          </cell>
          <cell r="K15">
            <v>3312.78</v>
          </cell>
          <cell r="M15">
            <v>5071</v>
          </cell>
          <cell r="N15">
            <v>12.3</v>
          </cell>
        </row>
        <row r="16">
          <cell r="D16">
            <v>5042</v>
          </cell>
          <cell r="E16">
            <v>15.17999999999995</v>
          </cell>
          <cell r="G16">
            <v>5520</v>
          </cell>
          <cell r="H16">
            <v>565.44000000000005</v>
          </cell>
          <cell r="J16">
            <v>5043</v>
          </cell>
          <cell r="K16">
            <v>20382.529999999926</v>
          </cell>
          <cell r="M16">
            <v>5110</v>
          </cell>
          <cell r="N16">
            <v>-2292.2399999999998</v>
          </cell>
        </row>
        <row r="17">
          <cell r="D17">
            <v>5043</v>
          </cell>
          <cell r="E17">
            <v>2762.5400000000072</v>
          </cell>
          <cell r="G17">
            <v>5530</v>
          </cell>
          <cell r="H17">
            <v>684.85</v>
          </cell>
          <cell r="J17">
            <v>5044</v>
          </cell>
          <cell r="K17">
            <v>2103.2199999999998</v>
          </cell>
          <cell r="M17">
            <v>5152</v>
          </cell>
          <cell r="N17">
            <v>-10315.34</v>
          </cell>
        </row>
        <row r="18">
          <cell r="D18">
            <v>5044</v>
          </cell>
          <cell r="E18">
            <v>10.88</v>
          </cell>
          <cell r="G18">
            <v>5550</v>
          </cell>
          <cell r="H18">
            <v>44.89</v>
          </cell>
          <cell r="J18">
            <v>5052</v>
          </cell>
          <cell r="K18">
            <v>3651.67</v>
          </cell>
          <cell r="M18">
            <v>5170</v>
          </cell>
          <cell r="N18">
            <v>-224.42</v>
          </cell>
        </row>
        <row r="19">
          <cell r="D19">
            <v>5052</v>
          </cell>
          <cell r="E19">
            <v>14.14</v>
          </cell>
          <cell r="G19">
            <v>5671</v>
          </cell>
          <cell r="H19">
            <v>2299.38</v>
          </cell>
          <cell r="J19">
            <v>5055</v>
          </cell>
          <cell r="K19">
            <v>-1044.3600000000069</v>
          </cell>
          <cell r="M19">
            <v>5210</v>
          </cell>
          <cell r="N19">
            <v>528.84</v>
          </cell>
        </row>
        <row r="20">
          <cell r="D20">
            <v>5055</v>
          </cell>
          <cell r="E20">
            <v>68298.25</v>
          </cell>
          <cell r="G20">
            <v>5680</v>
          </cell>
          <cell r="H20">
            <v>4101.33</v>
          </cell>
          <cell r="J20">
            <v>5056</v>
          </cell>
          <cell r="K20">
            <v>2892.33</v>
          </cell>
          <cell r="M20">
            <v>5214</v>
          </cell>
          <cell r="N20">
            <v>608.41</v>
          </cell>
        </row>
        <row r="21">
          <cell r="D21">
            <v>5056</v>
          </cell>
          <cell r="E21">
            <v>32.21</v>
          </cell>
          <cell r="G21" t="str">
            <v>Grand Total</v>
          </cell>
          <cell r="H21">
            <v>41835.26</v>
          </cell>
          <cell r="J21">
            <v>5058</v>
          </cell>
          <cell r="K21">
            <v>16766.21</v>
          </cell>
          <cell r="M21">
            <v>5220</v>
          </cell>
          <cell r="N21">
            <v>16.079999999999998</v>
          </cell>
        </row>
        <row r="22">
          <cell r="D22">
            <v>5058</v>
          </cell>
          <cell r="E22">
            <v>224.34999999999854</v>
          </cell>
          <cell r="J22">
            <v>5061</v>
          </cell>
          <cell r="K22">
            <v>5131.33</v>
          </cell>
          <cell r="M22">
            <v>5232</v>
          </cell>
          <cell r="N22">
            <v>9.5</v>
          </cell>
        </row>
        <row r="23">
          <cell r="D23">
            <v>5061</v>
          </cell>
          <cell r="E23">
            <v>1056.8100000000122</v>
          </cell>
          <cell r="J23">
            <v>5063</v>
          </cell>
          <cell r="K23">
            <v>1557.56</v>
          </cell>
          <cell r="M23">
            <v>5234</v>
          </cell>
          <cell r="N23">
            <v>-333.74</v>
          </cell>
        </row>
        <row r="24">
          <cell r="D24">
            <v>5063</v>
          </cell>
          <cell r="E24">
            <v>12.66</v>
          </cell>
          <cell r="J24">
            <v>5071</v>
          </cell>
          <cell r="K24">
            <v>9184.58</v>
          </cell>
          <cell r="M24">
            <v>5240</v>
          </cell>
          <cell r="N24">
            <v>891.55</v>
          </cell>
        </row>
        <row r="25">
          <cell r="D25">
            <v>5071</v>
          </cell>
          <cell r="E25">
            <v>252.86</v>
          </cell>
          <cell r="J25">
            <v>5075</v>
          </cell>
          <cell r="K25">
            <v>1238.3699999999999</v>
          </cell>
          <cell r="M25">
            <v>5244</v>
          </cell>
          <cell r="N25">
            <v>1332.54</v>
          </cell>
        </row>
        <row r="26">
          <cell r="D26">
            <v>5075</v>
          </cell>
          <cell r="E26">
            <v>74.900000000000006</v>
          </cell>
          <cell r="J26">
            <v>5080</v>
          </cell>
          <cell r="K26">
            <v>-16264.21</v>
          </cell>
          <cell r="M26">
            <v>5264</v>
          </cell>
          <cell r="N26">
            <v>3.62</v>
          </cell>
        </row>
        <row r="27">
          <cell r="A27" t="str">
            <v>Total</v>
          </cell>
          <cell r="B27">
            <v>2594862.2799999998</v>
          </cell>
          <cell r="D27">
            <v>5080</v>
          </cell>
          <cell r="E27">
            <v>44.22</v>
          </cell>
          <cell r="J27">
            <v>5103</v>
          </cell>
          <cell r="K27">
            <v>33344</v>
          </cell>
          <cell r="M27">
            <v>5310</v>
          </cell>
          <cell r="N27">
            <v>5.14</v>
          </cell>
        </row>
        <row r="28">
          <cell r="A28" t="str">
            <v>SCALA</v>
          </cell>
          <cell r="B28">
            <v>2594862.2800000119</v>
          </cell>
          <cell r="D28">
            <v>5110</v>
          </cell>
          <cell r="E28">
            <v>-2.2400000000000002</v>
          </cell>
          <cell r="J28">
            <v>5110</v>
          </cell>
          <cell r="K28">
            <v>2294.48</v>
          </cell>
          <cell r="M28">
            <v>5331</v>
          </cell>
          <cell r="N28">
            <v>36.93</v>
          </cell>
        </row>
        <row r="29">
          <cell r="D29">
            <v>5210</v>
          </cell>
          <cell r="E29">
            <v>0.04</v>
          </cell>
          <cell r="J29">
            <v>5152</v>
          </cell>
          <cell r="K29">
            <v>10367.959999999999</v>
          </cell>
          <cell r="M29">
            <v>5347</v>
          </cell>
          <cell r="N29">
            <v>1181.67</v>
          </cell>
        </row>
        <row r="30">
          <cell r="D30">
            <v>5214</v>
          </cell>
          <cell r="E30">
            <v>42.96</v>
          </cell>
          <cell r="J30">
            <v>5170</v>
          </cell>
          <cell r="K30">
            <v>224.42</v>
          </cell>
          <cell r="M30">
            <v>5348</v>
          </cell>
          <cell r="N30">
            <v>146.16</v>
          </cell>
        </row>
        <row r="31">
          <cell r="D31">
            <v>5234</v>
          </cell>
          <cell r="E31">
            <v>5.03</v>
          </cell>
          <cell r="J31">
            <v>5234</v>
          </cell>
          <cell r="K31">
            <v>0</v>
          </cell>
          <cell r="M31">
            <v>5360</v>
          </cell>
          <cell r="N31">
            <v>5823.45</v>
          </cell>
        </row>
        <row r="32">
          <cell r="D32">
            <v>5240</v>
          </cell>
          <cell r="E32">
            <v>185.73</v>
          </cell>
          <cell r="J32">
            <v>5420</v>
          </cell>
          <cell r="K32">
            <v>56.44</v>
          </cell>
          <cell r="M32">
            <v>5362</v>
          </cell>
          <cell r="N32">
            <v>1.46</v>
          </cell>
        </row>
        <row r="33">
          <cell r="D33">
            <v>5244</v>
          </cell>
          <cell r="E33">
            <v>3.6099999999999817</v>
          </cell>
          <cell r="J33">
            <v>5421</v>
          </cell>
          <cell r="K33">
            <v>1500</v>
          </cell>
          <cell r="M33">
            <v>5363</v>
          </cell>
          <cell r="N33">
            <v>34.840000000000003</v>
          </cell>
        </row>
        <row r="34">
          <cell r="D34">
            <v>5264</v>
          </cell>
          <cell r="E34">
            <v>0.22</v>
          </cell>
          <cell r="J34">
            <v>5440</v>
          </cell>
          <cell r="K34">
            <v>1221.83</v>
          </cell>
          <cell r="M34">
            <v>5364</v>
          </cell>
          <cell r="N34">
            <v>0.2</v>
          </cell>
        </row>
        <row r="35">
          <cell r="D35">
            <v>5300</v>
          </cell>
          <cell r="E35">
            <v>530.63</v>
          </cell>
          <cell r="J35">
            <v>5450</v>
          </cell>
          <cell r="K35">
            <v>-3811.38</v>
          </cell>
          <cell r="M35">
            <v>5370</v>
          </cell>
          <cell r="N35">
            <v>-2.39</v>
          </cell>
        </row>
        <row r="36">
          <cell r="D36">
            <v>5305</v>
          </cell>
          <cell r="E36">
            <v>190753.48</v>
          </cell>
          <cell r="J36">
            <v>5482</v>
          </cell>
          <cell r="K36">
            <v>422.1</v>
          </cell>
          <cell r="M36">
            <v>5371</v>
          </cell>
          <cell r="N36">
            <v>1464.48</v>
          </cell>
        </row>
        <row r="37">
          <cell r="D37">
            <v>5331</v>
          </cell>
          <cell r="E37">
            <v>1.03</v>
          </cell>
          <cell r="J37">
            <v>5550</v>
          </cell>
          <cell r="K37">
            <v>0</v>
          </cell>
          <cell r="M37">
            <v>5372</v>
          </cell>
          <cell r="N37">
            <v>1745.65</v>
          </cell>
        </row>
        <row r="38">
          <cell r="D38">
            <v>5340</v>
          </cell>
          <cell r="E38">
            <v>2670.9</v>
          </cell>
          <cell r="J38">
            <v>5950</v>
          </cell>
          <cell r="K38">
            <v>21147.19</v>
          </cell>
          <cell r="M38">
            <v>5380</v>
          </cell>
          <cell r="N38">
            <v>-2.64</v>
          </cell>
        </row>
        <row r="39">
          <cell r="D39">
            <v>5348</v>
          </cell>
          <cell r="E39">
            <v>9915.26</v>
          </cell>
          <cell r="J39" t="str">
            <v>Grand Total</v>
          </cell>
          <cell r="K39">
            <v>236714.9</v>
          </cell>
          <cell r="M39">
            <v>5410</v>
          </cell>
          <cell r="N39">
            <v>1280.5</v>
          </cell>
        </row>
        <row r="40">
          <cell r="D40">
            <v>5350</v>
          </cell>
          <cell r="E40">
            <v>19734.47</v>
          </cell>
          <cell r="M40">
            <v>5411</v>
          </cell>
          <cell r="N40">
            <v>7677.88</v>
          </cell>
        </row>
        <row r="41">
          <cell r="D41">
            <v>5355</v>
          </cell>
          <cell r="E41">
            <v>24.85</v>
          </cell>
          <cell r="M41">
            <v>5412</v>
          </cell>
          <cell r="N41">
            <v>2758.55</v>
          </cell>
        </row>
        <row r="42">
          <cell r="D42">
            <v>5360</v>
          </cell>
          <cell r="E42">
            <v>406.94</v>
          </cell>
          <cell r="M42">
            <v>5413</v>
          </cell>
          <cell r="N42">
            <v>-2437.36</v>
          </cell>
        </row>
        <row r="43">
          <cell r="D43">
            <v>5363</v>
          </cell>
          <cell r="E43">
            <v>0.26</v>
          </cell>
          <cell r="M43">
            <v>5414</v>
          </cell>
          <cell r="N43">
            <v>73.739999999999995</v>
          </cell>
        </row>
        <row r="44">
          <cell r="D44">
            <v>5364</v>
          </cell>
          <cell r="E44">
            <v>401.16</v>
          </cell>
          <cell r="M44">
            <v>5420</v>
          </cell>
          <cell r="N44">
            <v>-11.45</v>
          </cell>
        </row>
        <row r="45">
          <cell r="D45">
            <v>5370</v>
          </cell>
          <cell r="E45">
            <v>167.09</v>
          </cell>
          <cell r="M45">
            <v>5430</v>
          </cell>
          <cell r="N45">
            <v>7875.37</v>
          </cell>
        </row>
        <row r="46">
          <cell r="D46">
            <v>5371</v>
          </cell>
          <cell r="E46">
            <v>0.15</v>
          </cell>
          <cell r="M46">
            <v>5431</v>
          </cell>
          <cell r="N46">
            <v>268.75</v>
          </cell>
        </row>
        <row r="47">
          <cell r="D47">
            <v>5372</v>
          </cell>
          <cell r="E47">
            <v>0</v>
          </cell>
          <cell r="M47">
            <v>5440</v>
          </cell>
          <cell r="N47">
            <v>-101.03</v>
          </cell>
        </row>
        <row r="48">
          <cell r="D48">
            <v>5380</v>
          </cell>
          <cell r="E48">
            <v>62.66</v>
          </cell>
          <cell r="M48">
            <v>5450</v>
          </cell>
          <cell r="N48">
            <v>23.02</v>
          </cell>
        </row>
        <row r="49">
          <cell r="D49">
            <v>5410</v>
          </cell>
          <cell r="E49">
            <v>76.459999999999994</v>
          </cell>
          <cell r="M49">
            <v>5451</v>
          </cell>
          <cell r="N49">
            <v>2109.7600000000002</v>
          </cell>
        </row>
        <row r="50">
          <cell r="D50">
            <v>5411</v>
          </cell>
          <cell r="E50">
            <v>948.52</v>
          </cell>
          <cell r="M50">
            <v>5460</v>
          </cell>
          <cell r="N50">
            <v>-55.61</v>
          </cell>
        </row>
        <row r="51">
          <cell r="D51">
            <v>5412</v>
          </cell>
          <cell r="E51">
            <v>234.33</v>
          </cell>
          <cell r="M51">
            <v>5480</v>
          </cell>
          <cell r="N51">
            <v>-1773.04</v>
          </cell>
        </row>
        <row r="52">
          <cell r="D52">
            <v>5414</v>
          </cell>
          <cell r="E52">
            <v>21.62</v>
          </cell>
          <cell r="M52">
            <v>5482</v>
          </cell>
          <cell r="N52">
            <v>267.44</v>
          </cell>
        </row>
        <row r="53">
          <cell r="D53">
            <v>5420</v>
          </cell>
          <cell r="E53">
            <v>5460.42</v>
          </cell>
          <cell r="M53">
            <v>5500</v>
          </cell>
          <cell r="N53">
            <v>73.33</v>
          </cell>
        </row>
        <row r="54">
          <cell r="D54">
            <v>5430</v>
          </cell>
          <cell r="E54">
            <v>444.64</v>
          </cell>
          <cell r="M54">
            <v>5530</v>
          </cell>
          <cell r="N54">
            <v>13.45</v>
          </cell>
        </row>
        <row r="55">
          <cell r="D55">
            <v>5431</v>
          </cell>
          <cell r="E55">
            <v>24.54</v>
          </cell>
          <cell r="M55">
            <v>5550</v>
          </cell>
          <cell r="N55">
            <v>-785.51000000000067</v>
          </cell>
        </row>
        <row r="56">
          <cell r="D56">
            <v>5440</v>
          </cell>
          <cell r="E56">
            <v>9964.82</v>
          </cell>
          <cell r="M56">
            <v>5620</v>
          </cell>
          <cell r="N56">
            <v>638.29999999999995</v>
          </cell>
        </row>
        <row r="57">
          <cell r="D57">
            <v>5450</v>
          </cell>
          <cell r="E57">
            <v>13643.9</v>
          </cell>
          <cell r="M57">
            <v>5680</v>
          </cell>
          <cell r="N57">
            <v>853.27</v>
          </cell>
        </row>
        <row r="58">
          <cell r="D58">
            <v>5451</v>
          </cell>
          <cell r="E58">
            <v>0.9</v>
          </cell>
          <cell r="M58">
            <v>5720</v>
          </cell>
          <cell r="N58">
            <v>14651.75</v>
          </cell>
        </row>
        <row r="59">
          <cell r="D59">
            <v>5460</v>
          </cell>
          <cell r="E59">
            <v>56.19</v>
          </cell>
          <cell r="M59">
            <v>5721</v>
          </cell>
          <cell r="N59">
            <v>16522.37</v>
          </cell>
        </row>
        <row r="60">
          <cell r="D60">
            <v>5480</v>
          </cell>
          <cell r="E60">
            <v>1926.19</v>
          </cell>
          <cell r="M60" t="str">
            <v>Grand Total</v>
          </cell>
          <cell r="N60">
            <v>51384.99</v>
          </cell>
        </row>
        <row r="61">
          <cell r="D61">
            <v>5482</v>
          </cell>
          <cell r="E61">
            <v>-421.89</v>
          </cell>
        </row>
        <row r="62">
          <cell r="D62">
            <v>5500</v>
          </cell>
          <cell r="E62">
            <v>14999.24</v>
          </cell>
        </row>
        <row r="63">
          <cell r="D63">
            <v>5520</v>
          </cell>
          <cell r="E63">
            <v>155.49</v>
          </cell>
        </row>
        <row r="64">
          <cell r="D64">
            <v>5530</v>
          </cell>
          <cell r="E64">
            <v>4431.42</v>
          </cell>
        </row>
        <row r="65">
          <cell r="D65">
            <v>5550</v>
          </cell>
          <cell r="E65">
            <v>9560.5000000000073</v>
          </cell>
        </row>
        <row r="66">
          <cell r="D66">
            <v>5620</v>
          </cell>
          <cell r="E66">
            <v>7</v>
          </cell>
        </row>
        <row r="67">
          <cell r="D67">
            <v>5680</v>
          </cell>
          <cell r="E67">
            <v>4.62</v>
          </cell>
        </row>
        <row r="68">
          <cell r="D68">
            <v>5720</v>
          </cell>
          <cell r="E68">
            <v>1313637.6499999999</v>
          </cell>
        </row>
        <row r="69">
          <cell r="D69">
            <v>5950</v>
          </cell>
          <cell r="E69">
            <v>422202.26</v>
          </cell>
        </row>
        <row r="70">
          <cell r="D70" t="str">
            <v>Grand Total</v>
          </cell>
          <cell r="E70">
            <v>2247348.5099999998</v>
          </cell>
        </row>
      </sheetData>
      <sheetData sheetId="3">
        <row r="1">
          <cell r="A1" t="str">
            <v>For the month of August 2009</v>
          </cell>
        </row>
        <row r="3">
          <cell r="A3" t="str">
            <v>LOC</v>
          </cell>
          <cell r="B3" t="str">
            <v>(All)</v>
          </cell>
          <cell r="D3" t="str">
            <v>LOC</v>
          </cell>
          <cell r="E3" t="str">
            <v>(All)</v>
          </cell>
          <cell r="G3" t="str">
            <v>LOC</v>
          </cell>
          <cell r="H3" t="str">
            <v>(All)</v>
          </cell>
          <cell r="J3" t="str">
            <v>LOC</v>
          </cell>
          <cell r="K3" t="str">
            <v>(All)</v>
          </cell>
          <cell r="M3" t="str">
            <v>LOC</v>
          </cell>
          <cell r="N3" t="str">
            <v>(All)</v>
          </cell>
        </row>
        <row r="4">
          <cell r="A4" t="str">
            <v>PN</v>
          </cell>
          <cell r="B4" t="str">
            <v>(All)</v>
          </cell>
          <cell r="D4" t="str">
            <v>PN</v>
          </cell>
          <cell r="E4" t="str">
            <v>(All)</v>
          </cell>
          <cell r="G4" t="str">
            <v>PN</v>
          </cell>
          <cell r="H4" t="str">
            <v>(All)</v>
          </cell>
          <cell r="J4" t="str">
            <v>PN</v>
          </cell>
          <cell r="K4" t="str">
            <v>(All)</v>
          </cell>
          <cell r="M4" t="str">
            <v>PN</v>
          </cell>
          <cell r="N4" t="str">
            <v>(All)</v>
          </cell>
        </row>
        <row r="5">
          <cell r="A5" t="str">
            <v>FC</v>
          </cell>
          <cell r="B5" t="str">
            <v>BD380</v>
          </cell>
          <cell r="D5" t="str">
            <v>FC</v>
          </cell>
          <cell r="E5" t="str">
            <v>BD381</v>
          </cell>
          <cell r="G5" t="str">
            <v>FC</v>
          </cell>
          <cell r="H5" t="str">
            <v>BD384</v>
          </cell>
          <cell r="J5" t="str">
            <v>FC</v>
          </cell>
          <cell r="K5" t="str">
            <v>BD385</v>
          </cell>
          <cell r="M5" t="str">
            <v>FC</v>
          </cell>
          <cell r="N5" t="str">
            <v>BD386</v>
          </cell>
        </row>
        <row r="7">
          <cell r="A7" t="str">
            <v xml:space="preserve"> Balance TK</v>
          </cell>
          <cell r="D7" t="str">
            <v xml:space="preserve"> Balance TK</v>
          </cell>
          <cell r="G7" t="str">
            <v xml:space="preserve"> Balance TK</v>
          </cell>
          <cell r="J7" t="str">
            <v xml:space="preserve"> Balance TK</v>
          </cell>
          <cell r="M7" t="str">
            <v xml:space="preserve"> Balance TK</v>
          </cell>
        </row>
        <row r="8">
          <cell r="A8" t="str">
            <v>ACCT</v>
          </cell>
          <cell r="B8" t="str">
            <v>Total</v>
          </cell>
          <cell r="D8" t="str">
            <v>ACCT</v>
          </cell>
          <cell r="E8" t="str">
            <v>Total</v>
          </cell>
          <cell r="G8" t="str">
            <v>ACCT</v>
          </cell>
          <cell r="H8" t="str">
            <v>Total</v>
          </cell>
          <cell r="J8" t="str">
            <v>ACCT</v>
          </cell>
          <cell r="K8" t="str">
            <v>Total</v>
          </cell>
          <cell r="M8" t="str">
            <v>ACCT</v>
          </cell>
          <cell r="N8" t="str">
            <v>Total</v>
          </cell>
        </row>
        <row r="9">
          <cell r="A9">
            <v>5103</v>
          </cell>
          <cell r="B9">
            <v>-10991.48</v>
          </cell>
          <cell r="D9">
            <v>5011</v>
          </cell>
          <cell r="E9">
            <v>136467.21</v>
          </cell>
          <cell r="G9">
            <v>5011</v>
          </cell>
          <cell r="H9">
            <v>0</v>
          </cell>
          <cell r="J9">
            <v>5012</v>
          </cell>
          <cell r="K9">
            <v>26429.279999999999</v>
          </cell>
          <cell r="M9">
            <v>5011</v>
          </cell>
          <cell r="N9">
            <v>5206.12</v>
          </cell>
        </row>
        <row r="10">
          <cell r="A10">
            <v>5420</v>
          </cell>
          <cell r="B10">
            <v>1195.5999999999999</v>
          </cell>
          <cell r="D10">
            <v>5012</v>
          </cell>
          <cell r="E10">
            <v>-5250.43</v>
          </cell>
          <cell r="G10">
            <v>5041</v>
          </cell>
          <cell r="H10">
            <v>0</v>
          </cell>
          <cell r="J10">
            <v>5013</v>
          </cell>
          <cell r="K10">
            <v>1860.02</v>
          </cell>
          <cell r="M10">
            <v>5012</v>
          </cell>
          <cell r="N10">
            <v>0</v>
          </cell>
        </row>
        <row r="11">
          <cell r="A11">
            <v>5440</v>
          </cell>
          <cell r="B11">
            <v>1276.94</v>
          </cell>
          <cell r="D11">
            <v>5013</v>
          </cell>
          <cell r="E11">
            <v>-49.91</v>
          </cell>
          <cell r="G11">
            <v>5043</v>
          </cell>
          <cell r="H11">
            <v>4.4408920985006262E-16</v>
          </cell>
          <cell r="J11">
            <v>5022</v>
          </cell>
          <cell r="K11">
            <v>516.69000000000005</v>
          </cell>
          <cell r="M11">
            <v>5013</v>
          </cell>
          <cell r="N11">
            <v>12.59</v>
          </cell>
        </row>
        <row r="12">
          <cell r="A12">
            <v>5450</v>
          </cell>
          <cell r="B12">
            <v>596.01</v>
          </cell>
          <cell r="D12">
            <v>5022</v>
          </cell>
          <cell r="E12">
            <v>-272.07</v>
          </cell>
          <cell r="G12">
            <v>5055</v>
          </cell>
          <cell r="H12">
            <v>0</v>
          </cell>
          <cell r="J12">
            <v>5031</v>
          </cell>
          <cell r="K12">
            <v>1246.8699999999999</v>
          </cell>
          <cell r="M12">
            <v>5031</v>
          </cell>
          <cell r="N12">
            <v>5.1181281435219717E-13</v>
          </cell>
        </row>
        <row r="13">
          <cell r="A13">
            <v>5950</v>
          </cell>
          <cell r="B13">
            <v>-777.25</v>
          </cell>
          <cell r="D13">
            <v>5031</v>
          </cell>
          <cell r="E13">
            <v>-68.680000000000007</v>
          </cell>
          <cell r="G13">
            <v>5061</v>
          </cell>
          <cell r="H13">
            <v>0</v>
          </cell>
          <cell r="J13">
            <v>5032</v>
          </cell>
          <cell r="K13">
            <v>2651.78</v>
          </cell>
          <cell r="M13">
            <v>5032</v>
          </cell>
          <cell r="N13">
            <v>0</v>
          </cell>
        </row>
        <row r="14">
          <cell r="A14" t="str">
            <v>Grand Total</v>
          </cell>
          <cell r="B14">
            <v>-8700.18</v>
          </cell>
          <cell r="D14">
            <v>5032</v>
          </cell>
          <cell r="E14">
            <v>-647.95000000000005</v>
          </cell>
          <cell r="G14">
            <v>5071</v>
          </cell>
          <cell r="H14">
            <v>7847.82</v>
          </cell>
          <cell r="J14">
            <v>5041</v>
          </cell>
          <cell r="K14">
            <v>12161.159999999827</v>
          </cell>
          <cell r="M14">
            <v>5041</v>
          </cell>
          <cell r="N14">
            <v>549.19999999999948</v>
          </cell>
        </row>
        <row r="15">
          <cell r="D15">
            <v>5041</v>
          </cell>
          <cell r="E15">
            <v>-5612.7399999999825</v>
          </cell>
          <cell r="G15">
            <v>5075</v>
          </cell>
          <cell r="H15">
            <v>3589.04</v>
          </cell>
          <cell r="J15">
            <v>5042</v>
          </cell>
          <cell r="K15">
            <v>4067.01</v>
          </cell>
          <cell r="M15">
            <v>5042</v>
          </cell>
          <cell r="N15">
            <v>0</v>
          </cell>
        </row>
        <row r="16">
          <cell r="D16">
            <v>5042</v>
          </cell>
          <cell r="E16">
            <v>-991.49</v>
          </cell>
          <cell r="G16">
            <v>5340</v>
          </cell>
          <cell r="H16">
            <v>12.91</v>
          </cell>
          <cell r="J16">
            <v>5043</v>
          </cell>
          <cell r="K16">
            <v>138625.97</v>
          </cell>
          <cell r="M16">
            <v>5043</v>
          </cell>
          <cell r="N16">
            <v>434.25000000000063</v>
          </cell>
        </row>
        <row r="17">
          <cell r="D17">
            <v>5043</v>
          </cell>
          <cell r="E17">
            <v>3507.710000000016</v>
          </cell>
          <cell r="G17">
            <v>5346</v>
          </cell>
          <cell r="H17">
            <v>35857.22</v>
          </cell>
          <cell r="J17">
            <v>5044</v>
          </cell>
          <cell r="K17">
            <v>2881.34</v>
          </cell>
          <cell r="M17">
            <v>5044</v>
          </cell>
          <cell r="N17">
            <v>0</v>
          </cell>
        </row>
        <row r="18">
          <cell r="D18">
            <v>5044</v>
          </cell>
          <cell r="E18">
            <v>-323.05</v>
          </cell>
          <cell r="G18">
            <v>5364</v>
          </cell>
          <cell r="H18">
            <v>13.13</v>
          </cell>
          <cell r="J18">
            <v>5052</v>
          </cell>
          <cell r="K18">
            <v>2957.83</v>
          </cell>
          <cell r="M18">
            <v>5052</v>
          </cell>
          <cell r="N18">
            <v>0</v>
          </cell>
        </row>
        <row r="19">
          <cell r="D19">
            <v>5052</v>
          </cell>
          <cell r="E19">
            <v>-954.9</v>
          </cell>
          <cell r="G19">
            <v>5370</v>
          </cell>
          <cell r="H19">
            <v>0.22</v>
          </cell>
          <cell r="J19">
            <v>5055</v>
          </cell>
          <cell r="K19">
            <v>1044.3599999999999</v>
          </cell>
          <cell r="M19">
            <v>5055</v>
          </cell>
          <cell r="N19">
            <v>2626.85</v>
          </cell>
        </row>
        <row r="20">
          <cell r="D20">
            <v>5055</v>
          </cell>
          <cell r="E20">
            <v>65777.13</v>
          </cell>
          <cell r="G20">
            <v>5500</v>
          </cell>
          <cell r="H20">
            <v>10607.55</v>
          </cell>
          <cell r="J20">
            <v>5056</v>
          </cell>
          <cell r="K20">
            <v>7972.35</v>
          </cell>
          <cell r="M20">
            <v>5056</v>
          </cell>
          <cell r="N20">
            <v>3.5527136788005009E-14</v>
          </cell>
        </row>
        <row r="21">
          <cell r="D21">
            <v>5056</v>
          </cell>
          <cell r="E21">
            <v>-5167.12</v>
          </cell>
          <cell r="G21">
            <v>5520</v>
          </cell>
          <cell r="H21">
            <v>19.72</v>
          </cell>
          <cell r="J21">
            <v>5058</v>
          </cell>
          <cell r="K21">
            <v>38677.25</v>
          </cell>
          <cell r="M21">
            <v>5061</v>
          </cell>
          <cell r="N21">
            <v>317.89999999999998</v>
          </cell>
        </row>
        <row r="22">
          <cell r="D22">
            <v>5058</v>
          </cell>
          <cell r="E22">
            <v>149.19999999999999</v>
          </cell>
          <cell r="G22">
            <v>5530</v>
          </cell>
          <cell r="H22">
            <v>574.67999999999995</v>
          </cell>
          <cell r="J22">
            <v>5061</v>
          </cell>
          <cell r="K22">
            <v>10881.16</v>
          </cell>
          <cell r="M22">
            <v>5063</v>
          </cell>
          <cell r="N22">
            <v>67.040000000000006</v>
          </cell>
        </row>
        <row r="23">
          <cell r="D23">
            <v>5061</v>
          </cell>
          <cell r="E23">
            <v>-4721.9599999999882</v>
          </cell>
          <cell r="G23">
            <v>5550</v>
          </cell>
          <cell r="H23">
            <v>41.01</v>
          </cell>
          <cell r="J23">
            <v>5063</v>
          </cell>
          <cell r="K23">
            <v>825.34</v>
          </cell>
          <cell r="M23">
            <v>5071</v>
          </cell>
          <cell r="N23">
            <v>10.74</v>
          </cell>
        </row>
        <row r="24">
          <cell r="D24">
            <v>5063</v>
          </cell>
          <cell r="E24">
            <v>163.94</v>
          </cell>
          <cell r="G24">
            <v>5680</v>
          </cell>
          <cell r="H24">
            <v>824.84</v>
          </cell>
          <cell r="J24">
            <v>5071</v>
          </cell>
          <cell r="K24">
            <v>98786.460000000079</v>
          </cell>
          <cell r="M24">
            <v>5075</v>
          </cell>
          <cell r="N24">
            <v>29.77</v>
          </cell>
        </row>
        <row r="25">
          <cell r="D25">
            <v>5071</v>
          </cell>
          <cell r="E25">
            <v>-88776.940000000061</v>
          </cell>
          <cell r="G25" t="str">
            <v>Grand Total</v>
          </cell>
          <cell r="H25">
            <v>59388.14</v>
          </cell>
          <cell r="J25">
            <v>5075</v>
          </cell>
          <cell r="K25">
            <v>19914.75</v>
          </cell>
          <cell r="M25">
            <v>5080</v>
          </cell>
          <cell r="N25">
            <v>-566.77</v>
          </cell>
        </row>
        <row r="26">
          <cell r="D26">
            <v>5075</v>
          </cell>
          <cell r="E26">
            <v>-18374.77</v>
          </cell>
          <cell r="J26">
            <v>5080</v>
          </cell>
          <cell r="K26">
            <v>17763.14</v>
          </cell>
          <cell r="M26">
            <v>5104</v>
          </cell>
          <cell r="N26">
            <v>1.39</v>
          </cell>
        </row>
        <row r="27">
          <cell r="D27">
            <v>5080</v>
          </cell>
          <cell r="E27">
            <v>176.71</v>
          </cell>
          <cell r="J27">
            <v>5103</v>
          </cell>
          <cell r="K27">
            <v>33150</v>
          </cell>
          <cell r="M27">
            <v>5110</v>
          </cell>
          <cell r="N27">
            <v>2.69</v>
          </cell>
        </row>
        <row r="28">
          <cell r="D28">
            <v>5110</v>
          </cell>
          <cell r="E28">
            <v>-2.63</v>
          </cell>
          <cell r="J28">
            <v>5104</v>
          </cell>
          <cell r="K28">
            <v>-1.39</v>
          </cell>
          <cell r="M28">
            <v>5152</v>
          </cell>
          <cell r="N28">
            <v>-1055.82</v>
          </cell>
        </row>
        <row r="29">
          <cell r="D29">
            <v>5152</v>
          </cell>
          <cell r="E29">
            <v>8.0399999999999991</v>
          </cell>
          <cell r="J29">
            <v>5110</v>
          </cell>
          <cell r="K29">
            <v>-2.2400000000000002</v>
          </cell>
          <cell r="M29">
            <v>5210</v>
          </cell>
          <cell r="N29">
            <v>168.32</v>
          </cell>
        </row>
        <row r="30">
          <cell r="A30" t="str">
            <v xml:space="preserve">Total </v>
          </cell>
          <cell r="B30">
            <v>1504846.71</v>
          </cell>
          <cell r="D30">
            <v>5210</v>
          </cell>
          <cell r="E30">
            <v>0.71</v>
          </cell>
          <cell r="J30">
            <v>5152</v>
          </cell>
          <cell r="K30">
            <v>12169.78</v>
          </cell>
          <cell r="M30">
            <v>5214</v>
          </cell>
          <cell r="N30">
            <v>1249.6199999999999</v>
          </cell>
        </row>
        <row r="31">
          <cell r="A31" t="str">
            <v>Scala</v>
          </cell>
          <cell r="B31">
            <v>1504846.7100000135</v>
          </cell>
          <cell r="D31">
            <v>5214</v>
          </cell>
          <cell r="E31">
            <v>-249.4</v>
          </cell>
          <cell r="J31">
            <v>5214</v>
          </cell>
          <cell r="K31">
            <v>-0.74</v>
          </cell>
          <cell r="M31">
            <v>5220</v>
          </cell>
          <cell r="N31">
            <v>58.44</v>
          </cell>
        </row>
        <row r="32">
          <cell r="D32">
            <v>5220</v>
          </cell>
          <cell r="E32">
            <v>-58.44</v>
          </cell>
          <cell r="J32">
            <v>5234</v>
          </cell>
          <cell r="K32">
            <v>0</v>
          </cell>
          <cell r="M32">
            <v>5224</v>
          </cell>
          <cell r="N32">
            <v>12.86</v>
          </cell>
        </row>
        <row r="33">
          <cell r="D33">
            <v>5224</v>
          </cell>
          <cell r="E33">
            <v>0.64000000000000057</v>
          </cell>
          <cell r="J33">
            <v>5364</v>
          </cell>
          <cell r="K33">
            <v>-0.2</v>
          </cell>
          <cell r="M33">
            <v>5230</v>
          </cell>
          <cell r="N33">
            <v>58.46</v>
          </cell>
        </row>
        <row r="34">
          <cell r="D34">
            <v>5234</v>
          </cell>
          <cell r="E34">
            <v>-92.94</v>
          </cell>
          <cell r="J34">
            <v>5410</v>
          </cell>
          <cell r="K34">
            <v>6.78</v>
          </cell>
          <cell r="M34">
            <v>5232</v>
          </cell>
          <cell r="N34">
            <v>7.31</v>
          </cell>
        </row>
        <row r="35">
          <cell r="D35">
            <v>5244</v>
          </cell>
          <cell r="E35">
            <v>-245.46</v>
          </cell>
          <cell r="J35">
            <v>5411</v>
          </cell>
          <cell r="K35">
            <v>0</v>
          </cell>
          <cell r="M35">
            <v>5234</v>
          </cell>
          <cell r="N35">
            <v>79.919999999998652</v>
          </cell>
        </row>
        <row r="36">
          <cell r="D36">
            <v>5260</v>
          </cell>
          <cell r="E36">
            <v>0.19</v>
          </cell>
          <cell r="J36">
            <v>5420</v>
          </cell>
          <cell r="K36">
            <v>1885.06</v>
          </cell>
          <cell r="M36">
            <v>5240</v>
          </cell>
          <cell r="N36">
            <v>38</v>
          </cell>
        </row>
        <row r="37">
          <cell r="D37">
            <v>5264</v>
          </cell>
          <cell r="E37">
            <v>2.12</v>
          </cell>
          <cell r="J37">
            <v>5421</v>
          </cell>
          <cell r="K37">
            <v>1220.8900000000001</v>
          </cell>
          <cell r="M37">
            <v>5244</v>
          </cell>
          <cell r="N37">
            <v>480.32</v>
          </cell>
        </row>
        <row r="38">
          <cell r="D38">
            <v>5305</v>
          </cell>
          <cell r="E38">
            <v>130629.73</v>
          </cell>
          <cell r="J38">
            <v>5440</v>
          </cell>
          <cell r="K38">
            <v>705.21</v>
          </cell>
          <cell r="M38">
            <v>5260</v>
          </cell>
          <cell r="N38">
            <v>14.36</v>
          </cell>
        </row>
        <row r="39">
          <cell r="D39">
            <v>5331</v>
          </cell>
          <cell r="E39">
            <v>-80.06</v>
          </cell>
          <cell r="J39">
            <v>5450</v>
          </cell>
          <cell r="K39">
            <v>204.25</v>
          </cell>
          <cell r="M39">
            <v>5264</v>
          </cell>
          <cell r="N39">
            <v>60</v>
          </cell>
        </row>
        <row r="40">
          <cell r="D40">
            <v>5340</v>
          </cell>
          <cell r="E40">
            <v>1647.66</v>
          </cell>
          <cell r="J40">
            <v>5482</v>
          </cell>
          <cell r="K40">
            <v>151.69999999999999</v>
          </cell>
          <cell r="M40">
            <v>5331</v>
          </cell>
          <cell r="N40">
            <v>80.06</v>
          </cell>
        </row>
        <row r="41">
          <cell r="D41">
            <v>5346</v>
          </cell>
          <cell r="E41">
            <v>0</v>
          </cell>
          <cell r="J41">
            <v>5530</v>
          </cell>
          <cell r="K41">
            <v>-1.24</v>
          </cell>
          <cell r="M41">
            <v>5347</v>
          </cell>
          <cell r="N41">
            <v>53.05</v>
          </cell>
        </row>
        <row r="42">
          <cell r="D42">
            <v>5348</v>
          </cell>
          <cell r="E42">
            <v>4941.57</v>
          </cell>
          <cell r="J42">
            <v>5550</v>
          </cell>
          <cell r="K42">
            <v>-2.2204460492503131E-16</v>
          </cell>
          <cell r="M42">
            <v>5348</v>
          </cell>
          <cell r="N42">
            <v>0</v>
          </cell>
        </row>
        <row r="43">
          <cell r="D43">
            <v>5350</v>
          </cell>
          <cell r="E43">
            <v>8546.1200000000008</v>
          </cell>
          <cell r="J43">
            <v>5950</v>
          </cell>
          <cell r="K43">
            <v>44792.85</v>
          </cell>
          <cell r="M43">
            <v>5360</v>
          </cell>
          <cell r="N43">
            <v>9393.1200000000008</v>
          </cell>
        </row>
        <row r="44">
          <cell r="D44">
            <v>5355</v>
          </cell>
          <cell r="E44">
            <v>91.35</v>
          </cell>
          <cell r="J44" t="str">
            <v>Grand Total</v>
          </cell>
          <cell r="K44">
            <v>483543.47</v>
          </cell>
          <cell r="M44">
            <v>5362</v>
          </cell>
          <cell r="N44">
            <v>725.66</v>
          </cell>
        </row>
        <row r="45">
          <cell r="D45">
            <v>5360</v>
          </cell>
          <cell r="E45">
            <v>-1476.81</v>
          </cell>
          <cell r="M45">
            <v>5363</v>
          </cell>
          <cell r="N45">
            <v>9.82</v>
          </cell>
        </row>
        <row r="46">
          <cell r="D46">
            <v>5363</v>
          </cell>
          <cell r="E46">
            <v>-22.59</v>
          </cell>
          <cell r="M46">
            <v>5364</v>
          </cell>
          <cell r="N46">
            <v>-57.7</v>
          </cell>
        </row>
        <row r="47">
          <cell r="D47">
            <v>5364</v>
          </cell>
          <cell r="E47">
            <v>329.49</v>
          </cell>
          <cell r="M47">
            <v>5370</v>
          </cell>
          <cell r="N47">
            <v>-1999.16</v>
          </cell>
        </row>
        <row r="48">
          <cell r="D48">
            <v>5370</v>
          </cell>
          <cell r="E48">
            <v>2205.13</v>
          </cell>
          <cell r="M48">
            <v>5371</v>
          </cell>
          <cell r="N48">
            <v>-105.64</v>
          </cell>
        </row>
        <row r="49">
          <cell r="D49">
            <v>5380</v>
          </cell>
          <cell r="E49">
            <v>240.02</v>
          </cell>
          <cell r="M49">
            <v>5380</v>
          </cell>
          <cell r="N49">
            <v>-10.09</v>
          </cell>
        </row>
        <row r="50">
          <cell r="D50">
            <v>5410</v>
          </cell>
          <cell r="E50">
            <v>155.13999999999999</v>
          </cell>
          <cell r="M50">
            <v>5410</v>
          </cell>
          <cell r="N50">
            <v>359.49</v>
          </cell>
        </row>
        <row r="51">
          <cell r="D51">
            <v>5411</v>
          </cell>
          <cell r="E51">
            <v>625.49</v>
          </cell>
          <cell r="M51">
            <v>5411</v>
          </cell>
          <cell r="N51">
            <v>17901.8</v>
          </cell>
        </row>
        <row r="52">
          <cell r="D52">
            <v>5412</v>
          </cell>
          <cell r="E52">
            <v>22.849999999999891</v>
          </cell>
          <cell r="M52">
            <v>5412</v>
          </cell>
          <cell r="N52">
            <v>4111.1099999999997</v>
          </cell>
        </row>
        <row r="53">
          <cell r="D53">
            <v>5413</v>
          </cell>
          <cell r="E53">
            <v>61.84</v>
          </cell>
          <cell r="M53">
            <v>5413</v>
          </cell>
          <cell r="N53">
            <v>3377.0799999999927</v>
          </cell>
        </row>
        <row r="54">
          <cell r="D54">
            <v>5420</v>
          </cell>
          <cell r="E54">
            <v>2228.92</v>
          </cell>
          <cell r="M54">
            <v>5420</v>
          </cell>
          <cell r="N54">
            <v>-27</v>
          </cell>
        </row>
        <row r="55">
          <cell r="D55">
            <v>5430</v>
          </cell>
          <cell r="E55">
            <v>-350.72</v>
          </cell>
          <cell r="M55">
            <v>5430</v>
          </cell>
          <cell r="N55">
            <v>9245.68</v>
          </cell>
        </row>
        <row r="56">
          <cell r="D56">
            <v>5431</v>
          </cell>
          <cell r="E56">
            <v>-15.24</v>
          </cell>
          <cell r="M56">
            <v>5431</v>
          </cell>
          <cell r="N56">
            <v>790.73</v>
          </cell>
        </row>
        <row r="57">
          <cell r="D57">
            <v>5440</v>
          </cell>
          <cell r="E57">
            <v>6044.36</v>
          </cell>
          <cell r="M57">
            <v>5440</v>
          </cell>
          <cell r="N57">
            <v>-202.36</v>
          </cell>
        </row>
        <row r="58">
          <cell r="D58">
            <v>5450</v>
          </cell>
          <cell r="E58">
            <v>10481.4</v>
          </cell>
          <cell r="M58">
            <v>5450</v>
          </cell>
          <cell r="N58">
            <v>247.41</v>
          </cell>
        </row>
        <row r="59">
          <cell r="D59">
            <v>5451</v>
          </cell>
          <cell r="E59">
            <v>-47.89</v>
          </cell>
          <cell r="M59">
            <v>5451</v>
          </cell>
          <cell r="N59">
            <v>1197.45</v>
          </cell>
        </row>
        <row r="60">
          <cell r="D60">
            <v>5480</v>
          </cell>
          <cell r="E60">
            <v>199.15</v>
          </cell>
          <cell r="M60">
            <v>5480</v>
          </cell>
          <cell r="N60">
            <v>-97.57</v>
          </cell>
        </row>
        <row r="61">
          <cell r="D61">
            <v>5482</v>
          </cell>
          <cell r="E61">
            <v>1.0900000000000001</v>
          </cell>
          <cell r="M61">
            <v>5482</v>
          </cell>
          <cell r="N61">
            <v>82.35</v>
          </cell>
        </row>
        <row r="62">
          <cell r="D62">
            <v>5500</v>
          </cell>
          <cell r="E62">
            <v>13215.71</v>
          </cell>
          <cell r="M62">
            <v>5500</v>
          </cell>
          <cell r="N62">
            <v>68.7</v>
          </cell>
        </row>
        <row r="63">
          <cell r="D63">
            <v>5520</v>
          </cell>
          <cell r="E63">
            <v>-41.43</v>
          </cell>
          <cell r="M63">
            <v>5520</v>
          </cell>
          <cell r="N63">
            <v>267.64</v>
          </cell>
        </row>
        <row r="64">
          <cell r="D64">
            <v>5530</v>
          </cell>
          <cell r="E64">
            <v>5332.63</v>
          </cell>
          <cell r="M64">
            <v>5530</v>
          </cell>
          <cell r="N64">
            <v>-548.44000000000005</v>
          </cell>
        </row>
        <row r="65">
          <cell r="D65">
            <v>5550</v>
          </cell>
          <cell r="E65">
            <v>6334.7</v>
          </cell>
          <cell r="M65">
            <v>5620</v>
          </cell>
          <cell r="N65">
            <v>672.96</v>
          </cell>
        </row>
        <row r="66">
          <cell r="D66">
            <v>5620</v>
          </cell>
          <cell r="E66">
            <v>1.88</v>
          </cell>
          <cell r="M66">
            <v>5680</v>
          </cell>
          <cell r="N66">
            <v>410.26</v>
          </cell>
        </row>
        <row r="67">
          <cell r="D67">
            <v>5680</v>
          </cell>
          <cell r="E67">
            <v>-10.09</v>
          </cell>
          <cell r="M67">
            <v>5720</v>
          </cell>
          <cell r="N67">
            <v>34771.29</v>
          </cell>
        </row>
        <row r="68">
          <cell r="D68">
            <v>5720</v>
          </cell>
          <cell r="E68">
            <v>512895.83</v>
          </cell>
          <cell r="M68" t="str">
            <v>Grand Total</v>
          </cell>
          <cell r="N68">
            <v>90581.26</v>
          </cell>
        </row>
        <row r="69">
          <cell r="D69">
            <v>5950</v>
          </cell>
          <cell r="E69">
            <v>101454.07</v>
          </cell>
        </row>
        <row r="70">
          <cell r="D70" t="str">
            <v>Grand Total</v>
          </cell>
          <cell r="E70">
            <v>880034.02</v>
          </cell>
        </row>
      </sheetData>
      <sheetData sheetId="4">
        <row r="1">
          <cell r="A1" t="str">
            <v>For the month of July 2009</v>
          </cell>
        </row>
        <row r="3">
          <cell r="A3" t="str">
            <v>LOC</v>
          </cell>
          <cell r="B3" t="str">
            <v>(All)</v>
          </cell>
          <cell r="D3" t="str">
            <v>LOC</v>
          </cell>
          <cell r="E3" t="str">
            <v>(All)</v>
          </cell>
          <cell r="G3" t="str">
            <v>LOC</v>
          </cell>
          <cell r="H3" t="str">
            <v>(All)</v>
          </cell>
          <cell r="J3" t="str">
            <v>LOC</v>
          </cell>
          <cell r="K3" t="str">
            <v>(All)</v>
          </cell>
        </row>
        <row r="4">
          <cell r="A4" t="str">
            <v>PN</v>
          </cell>
          <cell r="B4" t="str">
            <v>(All)</v>
          </cell>
          <cell r="D4" t="str">
            <v>PN</v>
          </cell>
          <cell r="E4" t="str">
            <v>(All)</v>
          </cell>
          <cell r="G4" t="str">
            <v>PN</v>
          </cell>
          <cell r="H4" t="str">
            <v>(All)</v>
          </cell>
          <cell r="J4" t="str">
            <v>PN</v>
          </cell>
          <cell r="K4" t="str">
            <v>(All)</v>
          </cell>
        </row>
        <row r="5">
          <cell r="A5" t="str">
            <v>FC</v>
          </cell>
          <cell r="B5" t="str">
            <v>BD381</v>
          </cell>
          <cell r="D5" t="str">
            <v>FC</v>
          </cell>
          <cell r="E5" t="str">
            <v>BD384</v>
          </cell>
          <cell r="G5" t="str">
            <v>FC</v>
          </cell>
          <cell r="H5" t="str">
            <v>BD385</v>
          </cell>
          <cell r="J5" t="str">
            <v>FC</v>
          </cell>
          <cell r="K5" t="str">
            <v>BD386</v>
          </cell>
        </row>
        <row r="7">
          <cell r="A7" t="str">
            <v>Sum of Balance TK</v>
          </cell>
          <cell r="D7" t="str">
            <v>Sum of Balance TK</v>
          </cell>
          <cell r="G7" t="str">
            <v>Sum of Balance TK</v>
          </cell>
          <cell r="J7" t="str">
            <v>Sum of Balance TK</v>
          </cell>
        </row>
        <row r="8">
          <cell r="A8" t="str">
            <v>ACCT</v>
          </cell>
          <cell r="B8" t="str">
            <v>Total</v>
          </cell>
          <cell r="D8" t="str">
            <v>ACCT</v>
          </cell>
          <cell r="E8" t="str">
            <v>Total</v>
          </cell>
          <cell r="G8" t="str">
            <v>ACCT</v>
          </cell>
          <cell r="H8" t="str">
            <v>Total</v>
          </cell>
          <cell r="J8" t="str">
            <v>ACCT</v>
          </cell>
          <cell r="K8" t="str">
            <v>Total</v>
          </cell>
        </row>
        <row r="9">
          <cell r="A9">
            <v>5011</v>
          </cell>
          <cell r="B9">
            <v>135860.38</v>
          </cell>
          <cell r="D9">
            <v>5071</v>
          </cell>
          <cell r="E9">
            <v>7995.12</v>
          </cell>
          <cell r="G9">
            <v>5012</v>
          </cell>
          <cell r="H9">
            <v>19716.03</v>
          </cell>
          <cell r="J9">
            <v>5011</v>
          </cell>
          <cell r="K9">
            <v>2046.18</v>
          </cell>
        </row>
        <row r="10">
          <cell r="A10">
            <v>5012</v>
          </cell>
          <cell r="B10">
            <v>5405.91</v>
          </cell>
          <cell r="D10">
            <v>5075</v>
          </cell>
          <cell r="E10">
            <v>1381.76</v>
          </cell>
          <cell r="G10">
            <v>5013</v>
          </cell>
          <cell r="H10">
            <v>302.49</v>
          </cell>
          <cell r="J10">
            <v>5043</v>
          </cell>
          <cell r="K10">
            <v>30.69</v>
          </cell>
        </row>
        <row r="11">
          <cell r="A11">
            <v>5013</v>
          </cell>
          <cell r="B11">
            <v>152.83000000000001</v>
          </cell>
          <cell r="D11">
            <v>5340</v>
          </cell>
          <cell r="E11">
            <v>11.75</v>
          </cell>
          <cell r="G11">
            <v>5032</v>
          </cell>
          <cell r="H11">
            <v>1413.97</v>
          </cell>
          <cell r="J11">
            <v>5071</v>
          </cell>
          <cell r="K11">
            <v>12.13</v>
          </cell>
        </row>
        <row r="12">
          <cell r="A12">
            <v>5022</v>
          </cell>
          <cell r="B12">
            <v>278.88</v>
          </cell>
          <cell r="D12">
            <v>5346</v>
          </cell>
          <cell r="E12">
            <v>14237.74</v>
          </cell>
          <cell r="G12">
            <v>5041</v>
          </cell>
          <cell r="H12">
            <v>117.32</v>
          </cell>
          <cell r="J12">
            <v>5080</v>
          </cell>
          <cell r="K12">
            <v>566.77</v>
          </cell>
        </row>
        <row r="13">
          <cell r="A13">
            <v>5031</v>
          </cell>
          <cell r="B13">
            <v>23.23</v>
          </cell>
          <cell r="D13">
            <v>5370</v>
          </cell>
          <cell r="E13">
            <v>0.88</v>
          </cell>
          <cell r="G13">
            <v>5042</v>
          </cell>
          <cell r="H13">
            <v>2153.96</v>
          </cell>
          <cell r="J13">
            <v>5152</v>
          </cell>
          <cell r="K13">
            <v>1055.82</v>
          </cell>
        </row>
        <row r="14">
          <cell r="A14">
            <v>5032</v>
          </cell>
          <cell r="B14">
            <v>665.77</v>
          </cell>
          <cell r="D14">
            <v>5500</v>
          </cell>
          <cell r="E14">
            <v>10315.450000000001</v>
          </cell>
          <cell r="G14">
            <v>5043</v>
          </cell>
          <cell r="H14">
            <v>1241.56</v>
          </cell>
          <cell r="J14">
            <v>5214</v>
          </cell>
          <cell r="K14">
            <v>269.58</v>
          </cell>
        </row>
        <row r="15">
          <cell r="A15">
            <v>5041</v>
          </cell>
          <cell r="B15">
            <v>6852.4899999999852</v>
          </cell>
          <cell r="D15">
            <v>5520</v>
          </cell>
          <cell r="E15">
            <v>189.79</v>
          </cell>
          <cell r="G15">
            <v>5044</v>
          </cell>
          <cell r="H15">
            <v>2281.73</v>
          </cell>
          <cell r="J15">
            <v>5230</v>
          </cell>
          <cell r="K15">
            <v>62.85</v>
          </cell>
        </row>
        <row r="16">
          <cell r="A16">
            <v>5042</v>
          </cell>
          <cell r="B16">
            <v>1017.62</v>
          </cell>
          <cell r="D16">
            <v>5530</v>
          </cell>
          <cell r="E16">
            <v>244.93</v>
          </cell>
          <cell r="G16">
            <v>5052</v>
          </cell>
          <cell r="H16">
            <v>2577.9699999999998</v>
          </cell>
          <cell r="J16">
            <v>5232</v>
          </cell>
          <cell r="K16">
            <v>2.92</v>
          </cell>
        </row>
        <row r="17">
          <cell r="A17">
            <v>5043</v>
          </cell>
          <cell r="B17">
            <v>15427.13</v>
          </cell>
          <cell r="D17">
            <v>5680</v>
          </cell>
          <cell r="E17">
            <v>8059.49</v>
          </cell>
          <cell r="G17">
            <v>5056</v>
          </cell>
          <cell r="H17">
            <v>453.89</v>
          </cell>
          <cell r="J17">
            <v>5234</v>
          </cell>
          <cell r="K17">
            <v>6579.26</v>
          </cell>
        </row>
        <row r="18">
          <cell r="A18">
            <v>5044</v>
          </cell>
          <cell r="B18">
            <v>336.06</v>
          </cell>
          <cell r="D18" t="str">
            <v>Grand Total</v>
          </cell>
          <cell r="E18">
            <v>42436.91</v>
          </cell>
          <cell r="G18">
            <v>5061</v>
          </cell>
          <cell r="H18">
            <v>46.1</v>
          </cell>
          <cell r="J18">
            <v>5244</v>
          </cell>
          <cell r="K18">
            <v>238.11</v>
          </cell>
        </row>
        <row r="19">
          <cell r="A19">
            <v>5052</v>
          </cell>
          <cell r="B19">
            <v>962.72</v>
          </cell>
          <cell r="G19">
            <v>5063</v>
          </cell>
          <cell r="H19">
            <v>285.05</v>
          </cell>
          <cell r="J19">
            <v>5331</v>
          </cell>
          <cell r="K19">
            <v>36.81</v>
          </cell>
        </row>
        <row r="20">
          <cell r="A20">
            <v>5053</v>
          </cell>
          <cell r="B20">
            <v>285.05</v>
          </cell>
          <cell r="G20">
            <v>5103</v>
          </cell>
          <cell r="H20">
            <v>16200</v>
          </cell>
          <cell r="J20">
            <v>5347</v>
          </cell>
          <cell r="K20">
            <v>414.21</v>
          </cell>
        </row>
        <row r="21">
          <cell r="A21">
            <v>5055</v>
          </cell>
          <cell r="B21">
            <v>67101.84</v>
          </cell>
          <cell r="G21">
            <v>5214</v>
          </cell>
          <cell r="H21">
            <v>0.74</v>
          </cell>
          <cell r="J21">
            <v>5360</v>
          </cell>
          <cell r="K21">
            <v>5288.16</v>
          </cell>
        </row>
        <row r="22">
          <cell r="A22">
            <v>5056</v>
          </cell>
          <cell r="B22">
            <v>2227.86</v>
          </cell>
          <cell r="G22">
            <v>5410</v>
          </cell>
          <cell r="H22">
            <v>-6.78</v>
          </cell>
          <cell r="J22">
            <v>5363</v>
          </cell>
          <cell r="K22">
            <v>584.62</v>
          </cell>
        </row>
        <row r="23">
          <cell r="A23">
            <v>5061</v>
          </cell>
          <cell r="B23">
            <v>6013.7300000000114</v>
          </cell>
          <cell r="G23">
            <v>5420</v>
          </cell>
          <cell r="H23">
            <v>0</v>
          </cell>
          <cell r="J23">
            <v>5364</v>
          </cell>
          <cell r="K23">
            <v>58.46</v>
          </cell>
        </row>
        <row r="24">
          <cell r="A24">
            <v>5063</v>
          </cell>
          <cell r="B24">
            <v>664.58</v>
          </cell>
          <cell r="G24">
            <v>5421</v>
          </cell>
          <cell r="H24">
            <v>1596</v>
          </cell>
          <cell r="J24">
            <v>5370</v>
          </cell>
          <cell r="K24">
            <v>2001.79</v>
          </cell>
        </row>
        <row r="25">
          <cell r="A25">
            <v>5071</v>
          </cell>
          <cell r="B25">
            <v>7458.23</v>
          </cell>
          <cell r="G25">
            <v>5440</v>
          </cell>
          <cell r="H25">
            <v>-989.81</v>
          </cell>
          <cell r="J25">
            <v>5371</v>
          </cell>
          <cell r="K25">
            <v>105.64</v>
          </cell>
        </row>
        <row r="26">
          <cell r="A26">
            <v>5075</v>
          </cell>
          <cell r="B26">
            <v>1603.88</v>
          </cell>
          <cell r="G26">
            <v>5450</v>
          </cell>
          <cell r="H26">
            <v>201.65</v>
          </cell>
          <cell r="J26">
            <v>5380</v>
          </cell>
          <cell r="K26">
            <v>12.73</v>
          </cell>
        </row>
        <row r="27">
          <cell r="A27">
            <v>5080</v>
          </cell>
          <cell r="B27">
            <v>104.96</v>
          </cell>
          <cell r="G27">
            <v>5482</v>
          </cell>
          <cell r="H27">
            <v>-372.1</v>
          </cell>
          <cell r="J27">
            <v>5410</v>
          </cell>
          <cell r="K27">
            <v>295.14</v>
          </cell>
        </row>
        <row r="28">
          <cell r="A28">
            <v>5110</v>
          </cell>
          <cell r="B28">
            <v>2.73</v>
          </cell>
          <cell r="G28">
            <v>5530</v>
          </cell>
          <cell r="H28">
            <v>1.24</v>
          </cell>
          <cell r="J28">
            <v>5411</v>
          </cell>
          <cell r="K28">
            <v>7464.13</v>
          </cell>
        </row>
        <row r="29">
          <cell r="A29">
            <v>5214</v>
          </cell>
          <cell r="B29">
            <v>297.52999999999997</v>
          </cell>
          <cell r="G29">
            <v>5950</v>
          </cell>
          <cell r="H29">
            <v>4632.3500000000004</v>
          </cell>
          <cell r="J29">
            <v>5412</v>
          </cell>
          <cell r="K29">
            <v>2906</v>
          </cell>
        </row>
        <row r="30">
          <cell r="A30">
            <v>5220</v>
          </cell>
          <cell r="B30">
            <v>61.36</v>
          </cell>
          <cell r="G30" t="str">
            <v>Grand Total</v>
          </cell>
          <cell r="H30">
            <v>51853.36</v>
          </cell>
          <cell r="J30">
            <v>5420</v>
          </cell>
          <cell r="K30">
            <v>57.82</v>
          </cell>
        </row>
        <row r="31">
          <cell r="A31">
            <v>5234</v>
          </cell>
          <cell r="B31">
            <v>96.48</v>
          </cell>
          <cell r="J31">
            <v>5430</v>
          </cell>
          <cell r="K31">
            <v>3430.7</v>
          </cell>
        </row>
        <row r="32">
          <cell r="A32">
            <v>5244</v>
          </cell>
          <cell r="B32">
            <v>264.17</v>
          </cell>
          <cell r="J32">
            <v>5431</v>
          </cell>
          <cell r="K32">
            <v>417.57</v>
          </cell>
        </row>
        <row r="33">
          <cell r="A33">
            <v>5305</v>
          </cell>
          <cell r="B33">
            <v>62378.85</v>
          </cell>
          <cell r="J33">
            <v>5440</v>
          </cell>
          <cell r="K33">
            <v>312.17</v>
          </cell>
        </row>
        <row r="34">
          <cell r="A34">
            <v>5331</v>
          </cell>
          <cell r="B34">
            <v>91.35</v>
          </cell>
          <cell r="J34">
            <v>5450</v>
          </cell>
          <cell r="K34">
            <v>315.56</v>
          </cell>
        </row>
        <row r="35">
          <cell r="A35">
            <v>5340</v>
          </cell>
          <cell r="B35">
            <v>37.89</v>
          </cell>
          <cell r="J35">
            <v>5451</v>
          </cell>
          <cell r="K35">
            <v>-1529.92</v>
          </cell>
        </row>
        <row r="36">
          <cell r="A36">
            <v>5350</v>
          </cell>
          <cell r="B36">
            <v>1490.7</v>
          </cell>
          <cell r="J36">
            <v>5480</v>
          </cell>
          <cell r="K36">
            <v>97.57</v>
          </cell>
        </row>
        <row r="37">
          <cell r="A37">
            <v>5360</v>
          </cell>
          <cell r="B37">
            <v>2454.44</v>
          </cell>
          <cell r="J37">
            <v>5482</v>
          </cell>
          <cell r="K37">
            <v>419.56</v>
          </cell>
        </row>
        <row r="38">
          <cell r="A38">
            <v>5363</v>
          </cell>
          <cell r="B38">
            <v>22.72</v>
          </cell>
          <cell r="J38">
            <v>5500</v>
          </cell>
          <cell r="K38">
            <v>72.59</v>
          </cell>
        </row>
        <row r="39">
          <cell r="A39">
            <v>5364</v>
          </cell>
          <cell r="B39">
            <v>18.66</v>
          </cell>
          <cell r="J39">
            <v>5520</v>
          </cell>
          <cell r="K39">
            <v>132.72999999999999</v>
          </cell>
        </row>
        <row r="40">
          <cell r="A40">
            <v>5370</v>
          </cell>
          <cell r="B40">
            <v>15.89</v>
          </cell>
          <cell r="J40">
            <v>5530</v>
          </cell>
          <cell r="K40">
            <v>579.63</v>
          </cell>
        </row>
        <row r="41">
          <cell r="A41">
            <v>5380</v>
          </cell>
          <cell r="B41">
            <v>-508.15</v>
          </cell>
          <cell r="J41">
            <v>5550</v>
          </cell>
          <cell r="K41">
            <v>5.24</v>
          </cell>
        </row>
        <row r="42">
          <cell r="A42">
            <v>5410</v>
          </cell>
          <cell r="B42">
            <v>37</v>
          </cell>
          <cell r="J42">
            <v>5620</v>
          </cell>
          <cell r="K42">
            <v>541.33000000000004</v>
          </cell>
        </row>
        <row r="43">
          <cell r="A43">
            <v>5411</v>
          </cell>
          <cell r="B43">
            <v>1547.52</v>
          </cell>
          <cell r="J43">
            <v>5680</v>
          </cell>
          <cell r="K43">
            <v>-81.5</v>
          </cell>
        </row>
        <row r="44">
          <cell r="A44">
            <v>5412</v>
          </cell>
          <cell r="B44">
            <v>245.28</v>
          </cell>
          <cell r="J44">
            <v>5720</v>
          </cell>
          <cell r="K44">
            <v>3780.42</v>
          </cell>
        </row>
        <row r="45">
          <cell r="A45">
            <v>5420</v>
          </cell>
          <cell r="B45">
            <v>2330.21</v>
          </cell>
          <cell r="J45" t="str">
            <v>Grand Total</v>
          </cell>
          <cell r="K45">
            <v>38583.47</v>
          </cell>
        </row>
        <row r="46">
          <cell r="A46">
            <v>5430</v>
          </cell>
          <cell r="B46">
            <v>1320.34</v>
          </cell>
        </row>
        <row r="47">
          <cell r="A47">
            <v>5431</v>
          </cell>
          <cell r="B47">
            <v>57.67</v>
          </cell>
        </row>
        <row r="48">
          <cell r="A48">
            <v>5440</v>
          </cell>
          <cell r="B48">
            <v>5346.86</v>
          </cell>
        </row>
        <row r="49">
          <cell r="A49">
            <v>5450</v>
          </cell>
          <cell r="B49">
            <v>9557.3999999999669</v>
          </cell>
        </row>
        <row r="50">
          <cell r="A50">
            <v>5451</v>
          </cell>
          <cell r="B50">
            <v>56.83</v>
          </cell>
        </row>
        <row r="51">
          <cell r="A51">
            <v>5480</v>
          </cell>
          <cell r="B51">
            <v>74.55</v>
          </cell>
        </row>
        <row r="52">
          <cell r="A52">
            <v>5500</v>
          </cell>
          <cell r="B52">
            <v>12284.48</v>
          </cell>
        </row>
        <row r="53">
          <cell r="A53">
            <v>5520</v>
          </cell>
          <cell r="B53">
            <v>61.95</v>
          </cell>
        </row>
        <row r="54">
          <cell r="A54">
            <v>5530</v>
          </cell>
          <cell r="B54">
            <v>1041.42</v>
          </cell>
        </row>
        <row r="55">
          <cell r="A55">
            <v>5550</v>
          </cell>
          <cell r="B55">
            <v>1825.02</v>
          </cell>
        </row>
        <row r="56">
          <cell r="A56">
            <v>5620</v>
          </cell>
          <cell r="B56">
            <v>1.36</v>
          </cell>
        </row>
        <row r="57">
          <cell r="A57">
            <v>5680</v>
          </cell>
          <cell r="B57">
            <v>12.25</v>
          </cell>
        </row>
        <row r="58">
          <cell r="A58">
            <v>5720</v>
          </cell>
          <cell r="B58">
            <v>156004.54</v>
          </cell>
        </row>
        <row r="59">
          <cell r="A59">
            <v>5950</v>
          </cell>
          <cell r="B59">
            <v>50126.239999999998</v>
          </cell>
        </row>
        <row r="60">
          <cell r="A60" t="str">
            <v>Grand Total</v>
          </cell>
          <cell r="B60">
            <v>561098.68999999994</v>
          </cell>
        </row>
        <row r="66">
          <cell r="A66" t="str">
            <v xml:space="preserve">Total expenditure </v>
          </cell>
          <cell r="B66">
            <v>693972.42999999993</v>
          </cell>
        </row>
        <row r="67">
          <cell r="A67" t="str">
            <v>Scala</v>
          </cell>
          <cell r="B67">
            <v>693972.42999999656</v>
          </cell>
        </row>
      </sheetData>
      <sheetData sheetId="5">
        <row r="2">
          <cell r="B2" t="str">
            <v>BudgetMate</v>
          </cell>
        </row>
        <row r="3">
          <cell r="B3" t="str">
            <v>total project budget</v>
          </cell>
        </row>
        <row r="4">
          <cell r="B4" t="str">
            <v>BGD084</v>
          </cell>
        </row>
        <row r="5">
          <cell r="C5" t="str">
            <v>PN</v>
          </cell>
          <cell r="D5" t="str">
            <v>FC</v>
          </cell>
          <cell r="E5" t="str">
            <v>FC</v>
          </cell>
          <cell r="F5" t="str">
            <v>FC</v>
          </cell>
          <cell r="G5" t="str">
            <v>FC</v>
          </cell>
          <cell r="H5" t="str">
            <v>FC</v>
          </cell>
        </row>
        <row r="6">
          <cell r="C6" t="str">
            <v>BGD084</v>
          </cell>
          <cell r="D6" t="str">
            <v>BD380</v>
          </cell>
          <cell r="E6" t="str">
            <v>BD381</v>
          </cell>
          <cell r="F6" t="str">
            <v>BD384</v>
          </cell>
          <cell r="G6" t="str">
            <v>BD385</v>
          </cell>
          <cell r="H6" t="str">
            <v>BD386</v>
          </cell>
        </row>
        <row r="7">
          <cell r="C7" t="str">
            <v>USD</v>
          </cell>
          <cell r="D7" t="str">
            <v>USD</v>
          </cell>
          <cell r="E7" t="str">
            <v>USD</v>
          </cell>
          <cell r="F7" t="str">
            <v>USD</v>
          </cell>
          <cell r="G7" t="str">
            <v>USD</v>
          </cell>
          <cell r="H7" t="str">
            <v>USD</v>
          </cell>
        </row>
        <row r="8">
          <cell r="A8">
            <v>5011</v>
          </cell>
          <cell r="B8" t="str">
            <v>staff salaries - national</v>
          </cell>
          <cell r="C8">
            <v>1402023.129032915</v>
          </cell>
          <cell r="D8">
            <v>0</v>
          </cell>
          <cell r="E8">
            <v>1325796.4701358562</v>
          </cell>
          <cell r="F8">
            <v>0</v>
          </cell>
          <cell r="G8">
            <v>0</v>
          </cell>
          <cell r="H8">
            <v>76226.65889705882</v>
          </cell>
        </row>
        <row r="9">
          <cell r="A9">
            <v>5012</v>
          </cell>
          <cell r="B9" t="str">
            <v>staff salaries - international</v>
          </cell>
          <cell r="C9">
            <v>300304.68193550606</v>
          </cell>
          <cell r="D9">
            <v>0</v>
          </cell>
          <cell r="E9">
            <v>0</v>
          </cell>
          <cell r="F9">
            <v>0</v>
          </cell>
          <cell r="G9">
            <v>300304.68193550606</v>
          </cell>
          <cell r="H9">
            <v>0</v>
          </cell>
        </row>
        <row r="10">
          <cell r="A10">
            <v>5013</v>
          </cell>
          <cell r="B10" t="str">
            <v>staff overtime - national</v>
          </cell>
          <cell r="C10">
            <v>32664.873322445739</v>
          </cell>
          <cell r="D10">
            <v>0</v>
          </cell>
          <cell r="E10">
            <v>0</v>
          </cell>
          <cell r="F10">
            <v>0</v>
          </cell>
          <cell r="G10">
            <v>32664.873322445739</v>
          </cell>
          <cell r="H10">
            <v>0</v>
          </cell>
        </row>
        <row r="11">
          <cell r="A11">
            <v>5014</v>
          </cell>
          <cell r="B11" t="str">
            <v>staff overtime - international</v>
          </cell>
          <cell r="C11">
            <v>0</v>
          </cell>
          <cell r="D11">
            <v>0</v>
          </cell>
          <cell r="E11">
            <v>0</v>
          </cell>
          <cell r="F11">
            <v>0</v>
          </cell>
          <cell r="G11">
            <v>0</v>
          </cell>
          <cell r="H11">
            <v>0</v>
          </cell>
        </row>
        <row r="12">
          <cell r="A12">
            <v>5021</v>
          </cell>
          <cell r="B12" t="str">
            <v>social tax (fica, fhi) - national</v>
          </cell>
          <cell r="C12">
            <v>0</v>
          </cell>
          <cell r="D12">
            <v>0</v>
          </cell>
          <cell r="E12">
            <v>0</v>
          </cell>
          <cell r="F12">
            <v>0</v>
          </cell>
          <cell r="G12">
            <v>0</v>
          </cell>
          <cell r="H12">
            <v>0</v>
          </cell>
        </row>
        <row r="13">
          <cell r="A13">
            <v>5022</v>
          </cell>
          <cell r="B13" t="str">
            <v>social tax (fica, fhi) - intl</v>
          </cell>
          <cell r="C13">
            <v>12226.226400948235</v>
          </cell>
          <cell r="D13">
            <v>0</v>
          </cell>
          <cell r="E13">
            <v>0</v>
          </cell>
          <cell r="F13">
            <v>0</v>
          </cell>
          <cell r="G13">
            <v>12226.226400948235</v>
          </cell>
          <cell r="H13">
            <v>0</v>
          </cell>
        </row>
        <row r="14">
          <cell r="A14">
            <v>5023</v>
          </cell>
          <cell r="B14" t="str">
            <v>suta/other payroll cost - nat</v>
          </cell>
          <cell r="C14">
            <v>0</v>
          </cell>
          <cell r="D14">
            <v>0</v>
          </cell>
          <cell r="E14">
            <v>0</v>
          </cell>
          <cell r="F14">
            <v>0</v>
          </cell>
          <cell r="G14">
            <v>0</v>
          </cell>
          <cell r="H14">
            <v>0</v>
          </cell>
        </row>
        <row r="15">
          <cell r="A15">
            <v>5024</v>
          </cell>
          <cell r="B15" t="str">
            <v>suta/other payroll cost - intl</v>
          </cell>
          <cell r="C15">
            <v>0</v>
          </cell>
          <cell r="D15">
            <v>0</v>
          </cell>
          <cell r="E15">
            <v>0</v>
          </cell>
          <cell r="F15">
            <v>0</v>
          </cell>
          <cell r="G15">
            <v>0</v>
          </cell>
          <cell r="H15">
            <v>0</v>
          </cell>
        </row>
        <row r="16">
          <cell r="A16">
            <v>5031</v>
          </cell>
          <cell r="B16" t="str">
            <v>pension benefits - national</v>
          </cell>
          <cell r="C16">
            <v>264116.67278552399</v>
          </cell>
          <cell r="D16">
            <v>0</v>
          </cell>
          <cell r="E16">
            <v>0</v>
          </cell>
          <cell r="F16">
            <v>0</v>
          </cell>
          <cell r="G16">
            <v>255157.18090458037</v>
          </cell>
          <cell r="H16">
            <v>8959.4918809436294</v>
          </cell>
        </row>
        <row r="17">
          <cell r="A17">
            <v>5032</v>
          </cell>
          <cell r="B17" t="str">
            <v>pension benefits - international</v>
          </cell>
          <cell r="C17">
            <v>27398.618841404059</v>
          </cell>
          <cell r="D17">
            <v>0</v>
          </cell>
          <cell r="E17">
            <v>0</v>
          </cell>
          <cell r="F17">
            <v>0</v>
          </cell>
          <cell r="G17">
            <v>27398.618841404059</v>
          </cell>
          <cell r="H17">
            <v>0</v>
          </cell>
        </row>
        <row r="18">
          <cell r="A18">
            <v>5041</v>
          </cell>
          <cell r="B18" t="str">
            <v>health benefits - national</v>
          </cell>
          <cell r="C18">
            <v>69363.216269983692</v>
          </cell>
          <cell r="D18">
            <v>0</v>
          </cell>
          <cell r="E18">
            <v>0</v>
          </cell>
          <cell r="F18">
            <v>0</v>
          </cell>
          <cell r="G18">
            <v>62666.157446454279</v>
          </cell>
          <cell r="H18">
            <v>6697.0588235294108</v>
          </cell>
        </row>
        <row r="19">
          <cell r="A19">
            <v>5042</v>
          </cell>
          <cell r="B19" t="str">
            <v>health benefits - international</v>
          </cell>
          <cell r="C19">
            <v>42634.103774872594</v>
          </cell>
          <cell r="D19">
            <v>0</v>
          </cell>
          <cell r="E19">
            <v>0</v>
          </cell>
          <cell r="F19">
            <v>0</v>
          </cell>
          <cell r="G19">
            <v>42634.103774872594</v>
          </cell>
          <cell r="H19">
            <v>0</v>
          </cell>
        </row>
        <row r="20">
          <cell r="A20">
            <v>5043</v>
          </cell>
          <cell r="B20" t="str">
            <v>other benefits - national</v>
          </cell>
          <cell r="C20">
            <v>353458.52517708746</v>
          </cell>
          <cell r="D20">
            <v>0</v>
          </cell>
          <cell r="E20">
            <v>0</v>
          </cell>
          <cell r="F20">
            <v>0</v>
          </cell>
          <cell r="G20">
            <v>340811.13383819041</v>
          </cell>
          <cell r="H20">
            <v>12647.391338897058</v>
          </cell>
        </row>
        <row r="21">
          <cell r="A21">
            <v>5044</v>
          </cell>
          <cell r="B21" t="str">
            <v>other benefits - international</v>
          </cell>
          <cell r="C21">
            <v>34771.856623088104</v>
          </cell>
          <cell r="D21">
            <v>0</v>
          </cell>
          <cell r="E21">
            <v>0</v>
          </cell>
          <cell r="F21">
            <v>0</v>
          </cell>
          <cell r="G21">
            <v>34771.856623088104</v>
          </cell>
          <cell r="H21">
            <v>0</v>
          </cell>
        </row>
        <row r="22">
          <cell r="A22">
            <v>5050</v>
          </cell>
          <cell r="B22" t="str">
            <v>expat travel reimb &amp; rr</v>
          </cell>
          <cell r="C22">
            <v>0</v>
          </cell>
          <cell r="D22">
            <v>0</v>
          </cell>
          <cell r="E22">
            <v>0</v>
          </cell>
          <cell r="F22">
            <v>0</v>
          </cell>
          <cell r="G22">
            <v>0</v>
          </cell>
          <cell r="H22">
            <v>0</v>
          </cell>
        </row>
        <row r="23">
          <cell r="A23">
            <v>5051</v>
          </cell>
          <cell r="B23" t="str">
            <v>overbase comp - tax national</v>
          </cell>
          <cell r="C23">
            <v>0</v>
          </cell>
          <cell r="D23">
            <v>0</v>
          </cell>
          <cell r="E23">
            <v>0</v>
          </cell>
          <cell r="F23">
            <v>0</v>
          </cell>
          <cell r="G23">
            <v>0</v>
          </cell>
          <cell r="H23">
            <v>0</v>
          </cell>
        </row>
        <row r="24">
          <cell r="A24">
            <v>5052</v>
          </cell>
          <cell r="B24" t="str">
            <v>overbase comp - tax intl</v>
          </cell>
          <cell r="C24">
            <v>47562.243605479023</v>
          </cell>
          <cell r="D24">
            <v>0</v>
          </cell>
          <cell r="E24">
            <v>0</v>
          </cell>
          <cell r="F24">
            <v>0</v>
          </cell>
          <cell r="G24">
            <v>47562.243605479023</v>
          </cell>
          <cell r="H24">
            <v>0</v>
          </cell>
        </row>
        <row r="25">
          <cell r="A25">
            <v>5053</v>
          </cell>
          <cell r="B25" t="str">
            <v>moving costs - taxable national</v>
          </cell>
          <cell r="C25">
            <v>0</v>
          </cell>
          <cell r="D25">
            <v>0</v>
          </cell>
          <cell r="E25">
            <v>0</v>
          </cell>
          <cell r="F25">
            <v>0</v>
          </cell>
          <cell r="G25">
            <v>0</v>
          </cell>
          <cell r="H25">
            <v>0</v>
          </cell>
        </row>
        <row r="26">
          <cell r="A26">
            <v>5054</v>
          </cell>
          <cell r="B26" t="str">
            <v>moving costs - taxable intl</v>
          </cell>
          <cell r="C26">
            <v>0</v>
          </cell>
          <cell r="D26">
            <v>0</v>
          </cell>
          <cell r="E26">
            <v>0</v>
          </cell>
          <cell r="F26">
            <v>0</v>
          </cell>
          <cell r="G26">
            <v>0</v>
          </cell>
          <cell r="H26">
            <v>0</v>
          </cell>
        </row>
        <row r="27">
          <cell r="A27">
            <v>5055</v>
          </cell>
          <cell r="B27" t="str">
            <v>quarters allow - taxable nat</v>
          </cell>
          <cell r="C27">
            <v>679137.75674779096</v>
          </cell>
          <cell r="D27">
            <v>0</v>
          </cell>
          <cell r="E27">
            <v>677542.78684429836</v>
          </cell>
          <cell r="F27">
            <v>0</v>
          </cell>
          <cell r="G27">
            <v>0</v>
          </cell>
          <cell r="H27">
            <v>1594.9699034926471</v>
          </cell>
        </row>
        <row r="28">
          <cell r="A28">
            <v>5056</v>
          </cell>
          <cell r="B28" t="str">
            <v>quarters allow - taxable intl</v>
          </cell>
          <cell r="C28">
            <v>64388.019139806725</v>
          </cell>
          <cell r="D28">
            <v>0</v>
          </cell>
          <cell r="E28">
            <v>0</v>
          </cell>
          <cell r="F28">
            <v>0</v>
          </cell>
          <cell r="G28">
            <v>64388.019139806725</v>
          </cell>
          <cell r="H28">
            <v>0</v>
          </cell>
        </row>
        <row r="29">
          <cell r="A29">
            <v>5057</v>
          </cell>
          <cell r="B29" t="str">
            <v>educ allow - taxable national</v>
          </cell>
          <cell r="C29">
            <v>0</v>
          </cell>
          <cell r="D29">
            <v>0</v>
          </cell>
          <cell r="E29">
            <v>0</v>
          </cell>
          <cell r="F29">
            <v>0</v>
          </cell>
          <cell r="G29">
            <v>0</v>
          </cell>
          <cell r="H29">
            <v>0</v>
          </cell>
        </row>
        <row r="30">
          <cell r="A30">
            <v>5058</v>
          </cell>
          <cell r="B30" t="str">
            <v>educ allow - taxable intl</v>
          </cell>
          <cell r="C30">
            <v>90650.735561022069</v>
          </cell>
          <cell r="D30">
            <v>0</v>
          </cell>
          <cell r="E30">
            <v>0</v>
          </cell>
          <cell r="F30">
            <v>0</v>
          </cell>
          <cell r="G30">
            <v>90650.735561022069</v>
          </cell>
          <cell r="H30">
            <v>0</v>
          </cell>
        </row>
        <row r="31">
          <cell r="A31">
            <v>5059</v>
          </cell>
          <cell r="B31" t="str">
            <v>dom travel reimb &amp; rr</v>
          </cell>
          <cell r="C31">
            <v>0</v>
          </cell>
          <cell r="D31">
            <v>0</v>
          </cell>
          <cell r="E31">
            <v>0</v>
          </cell>
          <cell r="F31">
            <v>0</v>
          </cell>
          <cell r="G31">
            <v>0</v>
          </cell>
          <cell r="H31">
            <v>0</v>
          </cell>
        </row>
        <row r="32">
          <cell r="A32">
            <v>5061</v>
          </cell>
          <cell r="B32" t="str">
            <v>overbase comp - nontax nat</v>
          </cell>
          <cell r="C32">
            <v>65960.574516019216</v>
          </cell>
          <cell r="D32">
            <v>0</v>
          </cell>
          <cell r="E32">
            <v>0</v>
          </cell>
          <cell r="F32">
            <v>0</v>
          </cell>
          <cell r="G32">
            <v>65960.574516019216</v>
          </cell>
          <cell r="H32">
            <v>0</v>
          </cell>
        </row>
        <row r="33">
          <cell r="A33">
            <v>5062</v>
          </cell>
          <cell r="B33" t="str">
            <v>overbase comp - nontax intl</v>
          </cell>
          <cell r="C33">
            <v>0</v>
          </cell>
          <cell r="D33">
            <v>0</v>
          </cell>
          <cell r="E33">
            <v>0</v>
          </cell>
          <cell r="F33">
            <v>0</v>
          </cell>
          <cell r="G33">
            <v>0</v>
          </cell>
          <cell r="H33">
            <v>0</v>
          </cell>
        </row>
        <row r="34">
          <cell r="A34">
            <v>5063</v>
          </cell>
          <cell r="B34" t="str">
            <v>moving costs - nontax national</v>
          </cell>
          <cell r="C34">
            <v>13793.113310592162</v>
          </cell>
          <cell r="D34">
            <v>0</v>
          </cell>
          <cell r="E34">
            <v>0</v>
          </cell>
          <cell r="F34">
            <v>0</v>
          </cell>
          <cell r="G34">
            <v>13793.113310592162</v>
          </cell>
          <cell r="H34">
            <v>0</v>
          </cell>
        </row>
        <row r="35">
          <cell r="A35">
            <v>5064</v>
          </cell>
          <cell r="B35" t="str">
            <v>moving costs - nontax intl</v>
          </cell>
          <cell r="C35">
            <v>3051.9575674417292</v>
          </cell>
          <cell r="D35">
            <v>0</v>
          </cell>
          <cell r="E35">
            <v>0</v>
          </cell>
          <cell r="F35">
            <v>0</v>
          </cell>
          <cell r="G35">
            <v>3051.9575674417292</v>
          </cell>
          <cell r="H35">
            <v>0</v>
          </cell>
        </row>
        <row r="36">
          <cell r="A36">
            <v>5071</v>
          </cell>
          <cell r="B36" t="str">
            <v>temp staff - agency</v>
          </cell>
          <cell r="C36">
            <v>159565.82687569543</v>
          </cell>
          <cell r="D36">
            <v>0</v>
          </cell>
          <cell r="E36">
            <v>-81625</v>
          </cell>
          <cell r="F36">
            <v>44581.647058823524</v>
          </cell>
          <cell r="G36">
            <v>196614.17981687191</v>
          </cell>
          <cell r="H36">
            <v>-5</v>
          </cell>
        </row>
        <row r="37">
          <cell r="A37">
            <v>5075</v>
          </cell>
          <cell r="B37" t="str">
            <v>temp staff - individual</v>
          </cell>
          <cell r="C37">
            <v>69749.768644362135</v>
          </cell>
          <cell r="D37">
            <v>0</v>
          </cell>
          <cell r="E37">
            <v>-16861</v>
          </cell>
          <cell r="F37">
            <v>39104.05882352942</v>
          </cell>
          <cell r="G37">
            <v>47476.709820832708</v>
          </cell>
          <cell r="H37">
            <v>30</v>
          </cell>
        </row>
        <row r="38">
          <cell r="A38">
            <v>5080</v>
          </cell>
          <cell r="B38" t="str">
            <v>employee training</v>
          </cell>
          <cell r="C38">
            <v>48615.144076025324</v>
          </cell>
          <cell r="D38">
            <v>0</v>
          </cell>
          <cell r="E38">
            <v>0</v>
          </cell>
          <cell r="F38">
            <v>0</v>
          </cell>
          <cell r="G38">
            <v>48615.144076025324</v>
          </cell>
          <cell r="H38">
            <v>0</v>
          </cell>
        </row>
        <row r="39">
          <cell r="A39">
            <v>5085</v>
          </cell>
          <cell r="B39" t="str">
            <v>tuition reimbursement</v>
          </cell>
          <cell r="C39">
            <v>0</v>
          </cell>
          <cell r="D39">
            <v>0</v>
          </cell>
          <cell r="E39">
            <v>0</v>
          </cell>
          <cell r="F39">
            <v>0</v>
          </cell>
          <cell r="G39">
            <v>0</v>
          </cell>
          <cell r="H39">
            <v>0</v>
          </cell>
        </row>
        <row r="40">
          <cell r="A40">
            <v>5100</v>
          </cell>
          <cell r="B40" t="str">
            <v>consultant fees - fundraising</v>
          </cell>
          <cell r="C40">
            <v>0</v>
          </cell>
          <cell r="D40">
            <v>0</v>
          </cell>
          <cell r="E40">
            <v>0</v>
          </cell>
          <cell r="F40">
            <v>0</v>
          </cell>
          <cell r="G40">
            <v>0</v>
          </cell>
          <cell r="H40">
            <v>0</v>
          </cell>
        </row>
        <row r="41">
          <cell r="A41">
            <v>5101</v>
          </cell>
          <cell r="B41" t="str">
            <v>consultant fees - finance</v>
          </cell>
          <cell r="C41">
            <v>0</v>
          </cell>
          <cell r="D41">
            <v>0</v>
          </cell>
          <cell r="E41">
            <v>0</v>
          </cell>
          <cell r="F41">
            <v>0</v>
          </cell>
          <cell r="G41">
            <v>0</v>
          </cell>
          <cell r="H41">
            <v>0</v>
          </cell>
        </row>
        <row r="42">
          <cell r="A42">
            <v>5102</v>
          </cell>
          <cell r="B42" t="str">
            <v>consultant fees - it</v>
          </cell>
          <cell r="C42">
            <v>0</v>
          </cell>
          <cell r="D42">
            <v>0</v>
          </cell>
          <cell r="E42">
            <v>0</v>
          </cell>
          <cell r="F42">
            <v>0</v>
          </cell>
          <cell r="G42">
            <v>0</v>
          </cell>
          <cell r="H42">
            <v>0</v>
          </cell>
        </row>
        <row r="43">
          <cell r="A43">
            <v>5103</v>
          </cell>
          <cell r="B43" t="str">
            <v>consultant fees - program</v>
          </cell>
          <cell r="C43">
            <v>523140.90494117641</v>
          </cell>
          <cell r="D43">
            <v>99594.117647058825</v>
          </cell>
          <cell r="E43">
            <v>0</v>
          </cell>
          <cell r="F43">
            <v>0</v>
          </cell>
          <cell r="G43">
            <v>415425</v>
          </cell>
          <cell r="H43">
            <v>8121.787294117592</v>
          </cell>
        </row>
        <row r="44">
          <cell r="A44">
            <v>5104</v>
          </cell>
          <cell r="B44" t="str">
            <v>consultant fees - other</v>
          </cell>
          <cell r="C44">
            <v>1830.7201965743875</v>
          </cell>
          <cell r="D44">
            <v>0</v>
          </cell>
          <cell r="E44">
            <v>0</v>
          </cell>
          <cell r="F44">
            <v>0</v>
          </cell>
          <cell r="G44">
            <v>0</v>
          </cell>
          <cell r="H44">
            <v>1830.7201965743875</v>
          </cell>
        </row>
        <row r="45">
          <cell r="A45">
            <v>5110</v>
          </cell>
          <cell r="B45" t="str">
            <v>legal fees</v>
          </cell>
          <cell r="C45">
            <v>882.35294117647072</v>
          </cell>
          <cell r="D45">
            <v>0</v>
          </cell>
          <cell r="E45">
            <v>0</v>
          </cell>
          <cell r="F45">
            <v>0</v>
          </cell>
          <cell r="G45">
            <v>3172.3529411764707</v>
          </cell>
          <cell r="H45">
            <v>-2290</v>
          </cell>
        </row>
        <row r="46">
          <cell r="A46">
            <v>5120</v>
          </cell>
          <cell r="B46" t="str">
            <v>audit/accounting fees</v>
          </cell>
          <cell r="C46">
            <v>0</v>
          </cell>
          <cell r="D46">
            <v>0</v>
          </cell>
          <cell r="E46">
            <v>0</v>
          </cell>
          <cell r="F46">
            <v>0</v>
          </cell>
          <cell r="G46">
            <v>0</v>
          </cell>
          <cell r="H46">
            <v>0</v>
          </cell>
        </row>
        <row r="47">
          <cell r="A47">
            <v>5140</v>
          </cell>
          <cell r="B47" t="str">
            <v>information technology fees</v>
          </cell>
          <cell r="C47">
            <v>0</v>
          </cell>
          <cell r="D47">
            <v>0</v>
          </cell>
          <cell r="E47">
            <v>0</v>
          </cell>
          <cell r="F47">
            <v>0</v>
          </cell>
          <cell r="G47">
            <v>0</v>
          </cell>
          <cell r="H47">
            <v>0</v>
          </cell>
        </row>
        <row r="48">
          <cell r="A48">
            <v>5150</v>
          </cell>
          <cell r="B48" t="str">
            <v>payroll services</v>
          </cell>
          <cell r="C48">
            <v>0</v>
          </cell>
          <cell r="D48">
            <v>0</v>
          </cell>
          <cell r="E48">
            <v>0</v>
          </cell>
          <cell r="F48">
            <v>0</v>
          </cell>
          <cell r="G48">
            <v>0</v>
          </cell>
          <cell r="H48">
            <v>0</v>
          </cell>
        </row>
        <row r="49">
          <cell r="A49">
            <v>5152</v>
          </cell>
          <cell r="B49" t="str">
            <v>recruitment fees</v>
          </cell>
          <cell r="C49">
            <v>20783.72056631729</v>
          </cell>
          <cell r="D49">
            <v>0</v>
          </cell>
          <cell r="E49">
            <v>0</v>
          </cell>
          <cell r="F49">
            <v>0</v>
          </cell>
          <cell r="G49">
            <v>31098.72056631729</v>
          </cell>
          <cell r="H49">
            <v>-10315</v>
          </cell>
        </row>
        <row r="50">
          <cell r="A50">
            <v>5170</v>
          </cell>
          <cell r="B50" t="str">
            <v>other professional fees</v>
          </cell>
          <cell r="C50">
            <v>722.53221359207896</v>
          </cell>
          <cell r="D50">
            <v>0</v>
          </cell>
          <cell r="E50">
            <v>0</v>
          </cell>
          <cell r="F50">
            <v>0</v>
          </cell>
          <cell r="G50">
            <v>946.53221359207896</v>
          </cell>
          <cell r="H50">
            <v>-224</v>
          </cell>
        </row>
        <row r="51">
          <cell r="A51">
            <v>5200</v>
          </cell>
          <cell r="B51" t="str">
            <v>construction eqpt purchase</v>
          </cell>
          <cell r="C51">
            <v>0</v>
          </cell>
          <cell r="D51">
            <v>0</v>
          </cell>
          <cell r="E51">
            <v>0</v>
          </cell>
          <cell r="F51">
            <v>0</v>
          </cell>
          <cell r="G51">
            <v>0</v>
          </cell>
          <cell r="H51">
            <v>0</v>
          </cell>
        </row>
        <row r="52">
          <cell r="A52">
            <v>5202</v>
          </cell>
          <cell r="B52" t="str">
            <v>construction eqpt rent</v>
          </cell>
          <cell r="C52">
            <v>0</v>
          </cell>
          <cell r="D52">
            <v>0</v>
          </cell>
          <cell r="E52">
            <v>0</v>
          </cell>
          <cell r="F52">
            <v>0</v>
          </cell>
          <cell r="G52">
            <v>0</v>
          </cell>
          <cell r="H52">
            <v>0</v>
          </cell>
        </row>
        <row r="53">
          <cell r="A53">
            <v>5204</v>
          </cell>
          <cell r="B53" t="str">
            <v>construction eqpt maint</v>
          </cell>
          <cell r="C53">
            <v>0</v>
          </cell>
          <cell r="D53">
            <v>0</v>
          </cell>
          <cell r="E53">
            <v>0</v>
          </cell>
          <cell r="F53">
            <v>0</v>
          </cell>
          <cell r="G53">
            <v>0</v>
          </cell>
          <cell r="H53">
            <v>0</v>
          </cell>
        </row>
        <row r="54">
          <cell r="A54">
            <v>5210</v>
          </cell>
          <cell r="B54" t="str">
            <v>computer hardware purchase</v>
          </cell>
          <cell r="C54">
            <v>50594.938358133521</v>
          </cell>
          <cell r="D54">
            <v>0</v>
          </cell>
          <cell r="E54">
            <v>0</v>
          </cell>
          <cell r="F54">
            <v>0</v>
          </cell>
          <cell r="G54">
            <v>0</v>
          </cell>
          <cell r="H54">
            <v>50594.938358133521</v>
          </cell>
        </row>
        <row r="55">
          <cell r="A55">
            <v>5212</v>
          </cell>
          <cell r="B55" t="str">
            <v>computer hardware rental</v>
          </cell>
          <cell r="C55">
            <v>0</v>
          </cell>
          <cell r="D55">
            <v>0</v>
          </cell>
          <cell r="E55">
            <v>0</v>
          </cell>
          <cell r="F55">
            <v>0</v>
          </cell>
          <cell r="G55">
            <v>0</v>
          </cell>
          <cell r="H55">
            <v>0</v>
          </cell>
        </row>
        <row r="56">
          <cell r="A56">
            <v>5214</v>
          </cell>
          <cell r="B56" t="str">
            <v>computer hardware maint</v>
          </cell>
          <cell r="C56">
            <v>27088.351337871056</v>
          </cell>
          <cell r="D56">
            <v>0</v>
          </cell>
          <cell r="E56">
            <v>0</v>
          </cell>
          <cell r="F56">
            <v>0</v>
          </cell>
          <cell r="G56">
            <v>0</v>
          </cell>
          <cell r="H56">
            <v>27088.351337871056</v>
          </cell>
        </row>
        <row r="57">
          <cell r="A57">
            <v>5220</v>
          </cell>
          <cell r="B57" t="str">
            <v>computer software purchase</v>
          </cell>
          <cell r="C57">
            <v>32102.789258275505</v>
          </cell>
          <cell r="D57">
            <v>0</v>
          </cell>
          <cell r="E57">
            <v>0</v>
          </cell>
          <cell r="F57">
            <v>0</v>
          </cell>
          <cell r="G57">
            <v>0</v>
          </cell>
          <cell r="H57">
            <v>32102.789258275505</v>
          </cell>
        </row>
        <row r="58">
          <cell r="A58">
            <v>5224</v>
          </cell>
          <cell r="B58" t="str">
            <v>computer software maint</v>
          </cell>
          <cell r="C58">
            <v>1056.4780462216218</v>
          </cell>
          <cell r="D58">
            <v>0</v>
          </cell>
          <cell r="E58">
            <v>0</v>
          </cell>
          <cell r="F58">
            <v>0</v>
          </cell>
          <cell r="G58">
            <v>0</v>
          </cell>
          <cell r="H58">
            <v>1056.4780462216218</v>
          </cell>
        </row>
        <row r="59">
          <cell r="A59">
            <v>5230</v>
          </cell>
          <cell r="B59" t="str">
            <v>communication eqpt purchase</v>
          </cell>
          <cell r="C59">
            <v>1971.4551448021105</v>
          </cell>
          <cell r="D59">
            <v>0</v>
          </cell>
          <cell r="E59">
            <v>0</v>
          </cell>
          <cell r="F59">
            <v>0</v>
          </cell>
          <cell r="G59">
            <v>0</v>
          </cell>
          <cell r="H59">
            <v>1971.4551448021105</v>
          </cell>
        </row>
        <row r="60">
          <cell r="A60">
            <v>5232</v>
          </cell>
          <cell r="B60" t="str">
            <v>communication eqpt rental</v>
          </cell>
          <cell r="C60">
            <v>88.705882352941174</v>
          </cell>
          <cell r="D60">
            <v>0</v>
          </cell>
          <cell r="E60">
            <v>0</v>
          </cell>
          <cell r="F60">
            <v>0</v>
          </cell>
          <cell r="G60">
            <v>0</v>
          </cell>
          <cell r="H60">
            <v>88.705882352941174</v>
          </cell>
        </row>
        <row r="61">
          <cell r="A61">
            <v>5234</v>
          </cell>
          <cell r="B61" t="str">
            <v>communication eqpt maint</v>
          </cell>
          <cell r="C61">
            <v>16919.829129987957</v>
          </cell>
          <cell r="D61">
            <v>0</v>
          </cell>
          <cell r="E61">
            <v>0</v>
          </cell>
          <cell r="F61">
            <v>0</v>
          </cell>
          <cell r="G61">
            <v>0</v>
          </cell>
          <cell r="H61">
            <v>16919.829129987957</v>
          </cell>
        </row>
        <row r="62">
          <cell r="A62">
            <v>5240</v>
          </cell>
          <cell r="B62" t="str">
            <v>office eqpt/furn purchase</v>
          </cell>
          <cell r="C62">
            <v>32878.974697557525</v>
          </cell>
          <cell r="D62">
            <v>0</v>
          </cell>
          <cell r="E62">
            <v>0</v>
          </cell>
          <cell r="F62">
            <v>0</v>
          </cell>
          <cell r="G62">
            <v>0</v>
          </cell>
          <cell r="H62">
            <v>32878.974697557525</v>
          </cell>
        </row>
        <row r="63">
          <cell r="A63">
            <v>5242</v>
          </cell>
          <cell r="B63" t="str">
            <v>office eqpt/furn rental</v>
          </cell>
          <cell r="C63">
            <v>0</v>
          </cell>
          <cell r="D63">
            <v>0</v>
          </cell>
          <cell r="E63">
            <v>0</v>
          </cell>
          <cell r="F63">
            <v>0</v>
          </cell>
          <cell r="G63">
            <v>0</v>
          </cell>
          <cell r="H63">
            <v>0</v>
          </cell>
        </row>
        <row r="64">
          <cell r="A64">
            <v>5244</v>
          </cell>
          <cell r="B64" t="str">
            <v>office eqpt/furn maint</v>
          </cell>
          <cell r="C64">
            <v>14217.467599025566</v>
          </cell>
          <cell r="D64">
            <v>0</v>
          </cell>
          <cell r="E64">
            <v>0</v>
          </cell>
          <cell r="F64">
            <v>0</v>
          </cell>
          <cell r="G64">
            <v>0</v>
          </cell>
          <cell r="H64">
            <v>14217.467599025566</v>
          </cell>
        </row>
        <row r="65">
          <cell r="A65">
            <v>5250</v>
          </cell>
          <cell r="B65" t="str">
            <v>house eqpt/furn purchase</v>
          </cell>
          <cell r="C65">
            <v>1896.1836807922139</v>
          </cell>
          <cell r="D65">
            <v>0</v>
          </cell>
          <cell r="E65">
            <v>0</v>
          </cell>
          <cell r="F65">
            <v>0</v>
          </cell>
          <cell r="G65">
            <v>0</v>
          </cell>
          <cell r="H65">
            <v>1896.1836807922139</v>
          </cell>
        </row>
        <row r="66">
          <cell r="A66">
            <v>5252</v>
          </cell>
          <cell r="B66" t="str">
            <v>house eqpt/furn rental</v>
          </cell>
          <cell r="C66">
            <v>0</v>
          </cell>
          <cell r="D66">
            <v>0</v>
          </cell>
          <cell r="E66">
            <v>0</v>
          </cell>
          <cell r="F66">
            <v>0</v>
          </cell>
          <cell r="G66">
            <v>0</v>
          </cell>
          <cell r="H66">
            <v>0</v>
          </cell>
        </row>
        <row r="67">
          <cell r="A67">
            <v>5254</v>
          </cell>
          <cell r="B67" t="str">
            <v>house eqpt/furn maint</v>
          </cell>
          <cell r="C67">
            <v>1617.1039761700299</v>
          </cell>
          <cell r="D67">
            <v>0</v>
          </cell>
          <cell r="E67">
            <v>0</v>
          </cell>
          <cell r="F67">
            <v>0</v>
          </cell>
          <cell r="G67">
            <v>0</v>
          </cell>
          <cell r="H67">
            <v>1617.1039761700299</v>
          </cell>
        </row>
        <row r="68">
          <cell r="A68">
            <v>5260</v>
          </cell>
          <cell r="B68" t="str">
            <v xml:space="preserve">other eqpt purchase </v>
          </cell>
          <cell r="C68">
            <v>1921.172697635039</v>
          </cell>
          <cell r="D68">
            <v>0</v>
          </cell>
          <cell r="E68">
            <v>0</v>
          </cell>
          <cell r="F68">
            <v>0</v>
          </cell>
          <cell r="G68">
            <v>0</v>
          </cell>
          <cell r="H68">
            <v>1921.172697635039</v>
          </cell>
        </row>
        <row r="69">
          <cell r="A69">
            <v>5262</v>
          </cell>
          <cell r="B69" t="str">
            <v>other eqpt rental</v>
          </cell>
          <cell r="C69">
            <v>0</v>
          </cell>
          <cell r="D69">
            <v>0</v>
          </cell>
          <cell r="E69">
            <v>0</v>
          </cell>
          <cell r="F69">
            <v>0</v>
          </cell>
          <cell r="G69">
            <v>0</v>
          </cell>
          <cell r="H69">
            <v>0</v>
          </cell>
        </row>
        <row r="70">
          <cell r="A70">
            <v>5264</v>
          </cell>
          <cell r="B70" t="str">
            <v>other eqpt maint</v>
          </cell>
          <cell r="C70">
            <v>1657.7995112946519</v>
          </cell>
          <cell r="D70">
            <v>0</v>
          </cell>
          <cell r="E70">
            <v>0</v>
          </cell>
          <cell r="F70">
            <v>0</v>
          </cell>
          <cell r="G70">
            <v>0</v>
          </cell>
          <cell r="H70">
            <v>1657.7995112946519</v>
          </cell>
        </row>
        <row r="71">
          <cell r="A71">
            <v>5300</v>
          </cell>
          <cell r="B71" t="str">
            <v>construction materials</v>
          </cell>
          <cell r="C71">
            <v>448679.41176470584</v>
          </cell>
          <cell r="D71">
            <v>0</v>
          </cell>
          <cell r="E71">
            <v>448679.41176470584</v>
          </cell>
          <cell r="F71">
            <v>0</v>
          </cell>
          <cell r="G71">
            <v>0</v>
          </cell>
          <cell r="H71">
            <v>0</v>
          </cell>
        </row>
        <row r="72">
          <cell r="A72">
            <v>5301</v>
          </cell>
          <cell r="B72" t="str">
            <v>temp shelter materials</v>
          </cell>
          <cell r="C72">
            <v>0</v>
          </cell>
          <cell r="D72">
            <v>0</v>
          </cell>
          <cell r="E72">
            <v>0</v>
          </cell>
          <cell r="F72">
            <v>0</v>
          </cell>
          <cell r="G72">
            <v>0</v>
          </cell>
          <cell r="H72">
            <v>0</v>
          </cell>
        </row>
        <row r="73">
          <cell r="A73">
            <v>5305</v>
          </cell>
          <cell r="B73" t="str">
            <v>construction contract ser</v>
          </cell>
          <cell r="C73">
            <v>967750.76470588229</v>
          </cell>
          <cell r="D73">
            <v>0</v>
          </cell>
          <cell r="E73">
            <v>967750.76470588229</v>
          </cell>
          <cell r="F73">
            <v>0</v>
          </cell>
          <cell r="G73">
            <v>0</v>
          </cell>
          <cell r="H73">
            <v>0</v>
          </cell>
        </row>
        <row r="74">
          <cell r="A74">
            <v>5310</v>
          </cell>
          <cell r="B74" t="str">
            <v>medical supplies</v>
          </cell>
          <cell r="C74">
            <v>188.62662165917578</v>
          </cell>
          <cell r="D74">
            <v>0</v>
          </cell>
          <cell r="E74">
            <v>0</v>
          </cell>
          <cell r="F74">
            <v>0</v>
          </cell>
          <cell r="G74">
            <v>0</v>
          </cell>
          <cell r="H74">
            <v>188.62662165917578</v>
          </cell>
        </row>
        <row r="75">
          <cell r="A75">
            <v>5315</v>
          </cell>
          <cell r="B75" t="str">
            <v>medical contractor services</v>
          </cell>
          <cell r="C75">
            <v>0</v>
          </cell>
          <cell r="D75">
            <v>0</v>
          </cell>
          <cell r="E75">
            <v>0</v>
          </cell>
          <cell r="F75">
            <v>0</v>
          </cell>
          <cell r="G75">
            <v>0</v>
          </cell>
          <cell r="H75">
            <v>0</v>
          </cell>
        </row>
        <row r="76">
          <cell r="A76">
            <v>5320</v>
          </cell>
          <cell r="B76" t="str">
            <v>agricultural supplies</v>
          </cell>
          <cell r="C76">
            <v>0</v>
          </cell>
          <cell r="D76">
            <v>0</v>
          </cell>
          <cell r="E76">
            <v>0</v>
          </cell>
          <cell r="F76">
            <v>0</v>
          </cell>
          <cell r="G76">
            <v>0</v>
          </cell>
          <cell r="H76">
            <v>0</v>
          </cell>
        </row>
        <row r="77">
          <cell r="A77">
            <v>5325</v>
          </cell>
          <cell r="B77" t="str">
            <v>agri contractor serv</v>
          </cell>
          <cell r="C77">
            <v>0</v>
          </cell>
          <cell r="D77">
            <v>0</v>
          </cell>
          <cell r="E77">
            <v>0</v>
          </cell>
          <cell r="F77">
            <v>0</v>
          </cell>
          <cell r="G77">
            <v>0</v>
          </cell>
          <cell r="H77">
            <v>0</v>
          </cell>
        </row>
        <row r="78">
          <cell r="A78">
            <v>5330</v>
          </cell>
          <cell r="B78" t="str">
            <v>purchased food commodity</v>
          </cell>
          <cell r="C78">
            <v>0</v>
          </cell>
          <cell r="D78">
            <v>0</v>
          </cell>
          <cell r="E78">
            <v>0</v>
          </cell>
          <cell r="F78">
            <v>0</v>
          </cell>
          <cell r="G78">
            <v>0</v>
          </cell>
          <cell r="H78">
            <v>0</v>
          </cell>
        </row>
        <row r="79">
          <cell r="A79">
            <v>5331</v>
          </cell>
          <cell r="B79" t="str">
            <v>kitchen supplies</v>
          </cell>
          <cell r="C79">
            <v>1718.6375281350308</v>
          </cell>
          <cell r="D79">
            <v>0</v>
          </cell>
          <cell r="E79">
            <v>0</v>
          </cell>
          <cell r="F79">
            <v>0</v>
          </cell>
          <cell r="G79">
            <v>0</v>
          </cell>
          <cell r="H79">
            <v>1718.6375281350308</v>
          </cell>
        </row>
        <row r="80">
          <cell r="A80">
            <v>5335</v>
          </cell>
          <cell r="B80" t="str">
            <v>food preparation services</v>
          </cell>
          <cell r="C80">
            <v>0</v>
          </cell>
          <cell r="D80">
            <v>0</v>
          </cell>
          <cell r="E80">
            <v>0</v>
          </cell>
          <cell r="F80">
            <v>0</v>
          </cell>
          <cell r="G80">
            <v>0</v>
          </cell>
          <cell r="H80">
            <v>0</v>
          </cell>
        </row>
        <row r="81">
          <cell r="A81">
            <v>5340</v>
          </cell>
          <cell r="B81" t="str">
            <v>other materials/supplies</v>
          </cell>
          <cell r="C81">
            <v>87407.986118140965</v>
          </cell>
          <cell r="D81">
            <v>0</v>
          </cell>
          <cell r="E81">
            <v>79417.986118140965</v>
          </cell>
          <cell r="F81">
            <v>7990</v>
          </cell>
          <cell r="G81">
            <v>0</v>
          </cell>
          <cell r="H81">
            <v>0</v>
          </cell>
        </row>
        <row r="82">
          <cell r="A82">
            <v>5345</v>
          </cell>
          <cell r="B82" t="str">
            <v>other contractor services</v>
          </cell>
          <cell r="C82">
            <v>0</v>
          </cell>
          <cell r="D82">
            <v>0</v>
          </cell>
          <cell r="E82">
            <v>0</v>
          </cell>
          <cell r="F82">
            <v>0</v>
          </cell>
          <cell r="G82">
            <v>0</v>
          </cell>
          <cell r="H82">
            <v>0</v>
          </cell>
        </row>
        <row r="83">
          <cell r="A83">
            <v>5346</v>
          </cell>
          <cell r="B83" t="str">
            <v>shipping services</v>
          </cell>
          <cell r="C83">
            <v>236060.39705882352</v>
          </cell>
          <cell r="D83">
            <v>0</v>
          </cell>
          <cell r="E83">
            <v>0</v>
          </cell>
          <cell r="F83">
            <v>236060.39705882352</v>
          </cell>
          <cell r="G83">
            <v>0</v>
          </cell>
          <cell r="H83">
            <v>0</v>
          </cell>
        </row>
        <row r="84">
          <cell r="A84">
            <v>5347</v>
          </cell>
          <cell r="B84" t="str">
            <v>non employee moving</v>
          </cell>
          <cell r="C84">
            <v>23107.732935362816</v>
          </cell>
          <cell r="D84">
            <v>0</v>
          </cell>
          <cell r="E84">
            <v>0</v>
          </cell>
          <cell r="F84">
            <v>0</v>
          </cell>
          <cell r="G84">
            <v>0</v>
          </cell>
          <cell r="H84">
            <v>23107.732935362816</v>
          </cell>
        </row>
        <row r="85">
          <cell r="A85">
            <v>5348</v>
          </cell>
          <cell r="B85" t="str">
            <v>volunteers/interns</v>
          </cell>
          <cell r="C85">
            <v>46058.882352941175</v>
          </cell>
          <cell r="D85">
            <v>0</v>
          </cell>
          <cell r="E85">
            <v>42529.882352941175</v>
          </cell>
          <cell r="F85">
            <v>0</v>
          </cell>
          <cell r="G85">
            <v>0</v>
          </cell>
          <cell r="H85">
            <v>3529</v>
          </cell>
        </row>
        <row r="86">
          <cell r="A86">
            <v>5350</v>
          </cell>
          <cell r="B86" t="str">
            <v>training materials/supplies</v>
          </cell>
          <cell r="C86">
            <v>529506.3595403264</v>
          </cell>
          <cell r="D86">
            <v>0</v>
          </cell>
          <cell r="E86">
            <v>529506.3595403264</v>
          </cell>
          <cell r="F86">
            <v>0</v>
          </cell>
          <cell r="G86">
            <v>0</v>
          </cell>
          <cell r="H86">
            <v>0</v>
          </cell>
        </row>
        <row r="87">
          <cell r="A87">
            <v>5355</v>
          </cell>
          <cell r="B87" t="str">
            <v>training contractor serv</v>
          </cell>
          <cell r="C87">
            <v>2742.6470588235297</v>
          </cell>
          <cell r="D87">
            <v>0</v>
          </cell>
          <cell r="E87">
            <v>2742.6470588235297</v>
          </cell>
          <cell r="F87">
            <v>0</v>
          </cell>
          <cell r="G87">
            <v>0</v>
          </cell>
          <cell r="H87">
            <v>0</v>
          </cell>
        </row>
        <row r="88">
          <cell r="A88">
            <v>5360</v>
          </cell>
          <cell r="B88" t="str">
            <v>office supplies</v>
          </cell>
          <cell r="C88">
            <v>157008.73830286105</v>
          </cell>
          <cell r="D88">
            <v>0</v>
          </cell>
          <cell r="E88">
            <v>0</v>
          </cell>
          <cell r="F88">
            <v>0</v>
          </cell>
          <cell r="G88">
            <v>0</v>
          </cell>
          <cell r="H88">
            <v>157008.73830286105</v>
          </cell>
        </row>
        <row r="89">
          <cell r="A89">
            <v>5361</v>
          </cell>
          <cell r="B89" t="str">
            <v>art supplies</v>
          </cell>
          <cell r="C89">
            <v>0</v>
          </cell>
          <cell r="D89">
            <v>0</v>
          </cell>
          <cell r="E89">
            <v>0</v>
          </cell>
          <cell r="F89">
            <v>0</v>
          </cell>
          <cell r="G89">
            <v>0</v>
          </cell>
          <cell r="H89">
            <v>0</v>
          </cell>
        </row>
        <row r="90">
          <cell r="A90">
            <v>5362</v>
          </cell>
          <cell r="B90" t="str">
            <v>audio visual production</v>
          </cell>
          <cell r="C90">
            <v>19138.238727548112</v>
          </cell>
          <cell r="D90">
            <v>0</v>
          </cell>
          <cell r="E90">
            <v>0</v>
          </cell>
          <cell r="F90">
            <v>0</v>
          </cell>
          <cell r="G90">
            <v>0</v>
          </cell>
          <cell r="H90">
            <v>19138.238727548112</v>
          </cell>
        </row>
        <row r="91">
          <cell r="A91">
            <v>5363</v>
          </cell>
          <cell r="B91" t="str">
            <v>reference materials</v>
          </cell>
          <cell r="C91">
            <v>1961.9574443091155</v>
          </cell>
          <cell r="D91">
            <v>0</v>
          </cell>
          <cell r="E91">
            <v>0</v>
          </cell>
          <cell r="F91">
            <v>0</v>
          </cell>
          <cell r="G91">
            <v>0</v>
          </cell>
          <cell r="H91">
            <v>1961.9574443091155</v>
          </cell>
        </row>
        <row r="92">
          <cell r="A92">
            <v>5364</v>
          </cell>
          <cell r="B92" t="str">
            <v>dues and subscriptions</v>
          </cell>
          <cell r="C92">
            <v>3625.36113654563</v>
          </cell>
          <cell r="D92">
            <v>0</v>
          </cell>
          <cell r="E92">
            <v>3596.36113654563</v>
          </cell>
          <cell r="F92">
            <v>29</v>
          </cell>
          <cell r="G92">
            <v>0</v>
          </cell>
          <cell r="H92">
            <v>0</v>
          </cell>
        </row>
        <row r="93">
          <cell r="A93">
            <v>5370</v>
          </cell>
          <cell r="B93" t="str">
            <v>printing</v>
          </cell>
          <cell r="C93">
            <v>70697.025489843989</v>
          </cell>
          <cell r="D93">
            <v>0</v>
          </cell>
          <cell r="E93">
            <v>62541.17254866752</v>
          </cell>
          <cell r="F93">
            <v>8155.8529411764703</v>
          </cell>
          <cell r="G93">
            <v>0</v>
          </cell>
          <cell r="H93">
            <v>0</v>
          </cell>
        </row>
        <row r="94">
          <cell r="A94">
            <v>5371</v>
          </cell>
          <cell r="B94" t="str">
            <v>promotional items</v>
          </cell>
          <cell r="C94">
            <v>5147.0588235294117</v>
          </cell>
          <cell r="D94">
            <v>0</v>
          </cell>
          <cell r="E94">
            <v>0</v>
          </cell>
          <cell r="F94">
            <v>0</v>
          </cell>
          <cell r="G94">
            <v>0</v>
          </cell>
          <cell r="H94">
            <v>5147.0588235294117</v>
          </cell>
        </row>
        <row r="95">
          <cell r="A95">
            <v>5372</v>
          </cell>
          <cell r="B95" t="str">
            <v>signs, banners, posters</v>
          </cell>
          <cell r="C95">
            <v>8475.7836104896051</v>
          </cell>
          <cell r="D95">
            <v>0</v>
          </cell>
          <cell r="E95">
            <v>0</v>
          </cell>
          <cell r="F95">
            <v>0</v>
          </cell>
          <cell r="G95">
            <v>0</v>
          </cell>
          <cell r="H95">
            <v>8475.7836104896051</v>
          </cell>
        </row>
        <row r="96">
          <cell r="A96">
            <v>5380</v>
          </cell>
          <cell r="B96" t="str">
            <v>postage &amp; delivery</v>
          </cell>
          <cell r="C96">
            <v>4248.4348834309631</v>
          </cell>
          <cell r="D96">
            <v>0</v>
          </cell>
          <cell r="E96">
            <v>4248.4348834309631</v>
          </cell>
          <cell r="F96">
            <v>0</v>
          </cell>
          <cell r="G96">
            <v>0</v>
          </cell>
          <cell r="H96">
            <v>0</v>
          </cell>
        </row>
        <row r="97">
          <cell r="A97">
            <v>5396</v>
          </cell>
          <cell r="B97" t="str">
            <v>advertising campaigns</v>
          </cell>
          <cell r="C97">
            <v>4011.5446107760959</v>
          </cell>
          <cell r="D97">
            <v>0</v>
          </cell>
          <cell r="E97">
            <v>0</v>
          </cell>
          <cell r="F97">
            <v>0</v>
          </cell>
          <cell r="G97">
            <v>0</v>
          </cell>
          <cell r="H97">
            <v>4011.5446107760959</v>
          </cell>
        </row>
        <row r="98">
          <cell r="A98">
            <v>5397</v>
          </cell>
          <cell r="B98" t="str">
            <v>artwork, design and mech</v>
          </cell>
          <cell r="C98">
            <v>0</v>
          </cell>
          <cell r="D98">
            <v>0</v>
          </cell>
          <cell r="E98">
            <v>0</v>
          </cell>
          <cell r="F98">
            <v>0</v>
          </cell>
          <cell r="G98">
            <v>0</v>
          </cell>
          <cell r="H98">
            <v>0</v>
          </cell>
        </row>
        <row r="99">
          <cell r="A99">
            <v>5400</v>
          </cell>
          <cell r="B99" t="str">
            <v>automobiles</v>
          </cell>
          <cell r="C99">
            <v>0</v>
          </cell>
          <cell r="D99">
            <v>0</v>
          </cell>
          <cell r="E99">
            <v>0</v>
          </cell>
          <cell r="F99">
            <v>0</v>
          </cell>
          <cell r="G99">
            <v>0</v>
          </cell>
          <cell r="H99">
            <v>0</v>
          </cell>
        </row>
        <row r="100">
          <cell r="A100">
            <v>5401</v>
          </cell>
          <cell r="B100" t="str">
            <v xml:space="preserve">trucks </v>
          </cell>
          <cell r="C100">
            <v>0</v>
          </cell>
          <cell r="D100">
            <v>0</v>
          </cell>
          <cell r="E100">
            <v>0</v>
          </cell>
          <cell r="F100">
            <v>0</v>
          </cell>
          <cell r="G100">
            <v>0</v>
          </cell>
          <cell r="H100">
            <v>0</v>
          </cell>
        </row>
        <row r="101">
          <cell r="A101">
            <v>5402</v>
          </cell>
          <cell r="B101" t="str">
            <v>motorcycles</v>
          </cell>
          <cell r="C101">
            <v>0</v>
          </cell>
          <cell r="D101">
            <v>0</v>
          </cell>
          <cell r="E101">
            <v>0</v>
          </cell>
          <cell r="F101">
            <v>0</v>
          </cell>
          <cell r="G101">
            <v>0</v>
          </cell>
          <cell r="H101">
            <v>0</v>
          </cell>
        </row>
        <row r="102">
          <cell r="A102">
            <v>5403</v>
          </cell>
          <cell r="B102" t="str">
            <v>other vehicles</v>
          </cell>
          <cell r="C102">
            <v>0</v>
          </cell>
          <cell r="D102">
            <v>0</v>
          </cell>
          <cell r="E102">
            <v>0</v>
          </cell>
          <cell r="F102">
            <v>0</v>
          </cell>
          <cell r="G102">
            <v>0</v>
          </cell>
          <cell r="H102">
            <v>0</v>
          </cell>
        </row>
        <row r="103">
          <cell r="A103">
            <v>5410</v>
          </cell>
          <cell r="B103" t="str">
            <v>vehicle operations/maint</v>
          </cell>
          <cell r="C103">
            <v>21979.16633206082</v>
          </cell>
          <cell r="D103">
            <v>0</v>
          </cell>
          <cell r="E103">
            <v>0</v>
          </cell>
          <cell r="F103">
            <v>0</v>
          </cell>
          <cell r="G103">
            <v>0</v>
          </cell>
          <cell r="H103">
            <v>21979.16633206082</v>
          </cell>
        </row>
        <row r="104">
          <cell r="A104">
            <v>5411</v>
          </cell>
          <cell r="B104" t="str">
            <v>fuel</v>
          </cell>
          <cell r="C104">
            <v>191376.7708356574</v>
          </cell>
          <cell r="D104">
            <v>0</v>
          </cell>
          <cell r="E104">
            <v>0</v>
          </cell>
          <cell r="F104">
            <v>0</v>
          </cell>
          <cell r="G104">
            <v>0</v>
          </cell>
          <cell r="H104">
            <v>191376.7708356574</v>
          </cell>
        </row>
        <row r="105">
          <cell r="A105">
            <v>5412</v>
          </cell>
          <cell r="B105" t="str">
            <v>spare parts/supplies</v>
          </cell>
          <cell r="C105">
            <v>32785.113467830844</v>
          </cell>
          <cell r="D105">
            <v>0</v>
          </cell>
          <cell r="E105">
            <v>0</v>
          </cell>
          <cell r="F105">
            <v>0</v>
          </cell>
          <cell r="G105">
            <v>0</v>
          </cell>
          <cell r="H105">
            <v>32785.113467830844</v>
          </cell>
        </row>
        <row r="106">
          <cell r="A106">
            <v>5413</v>
          </cell>
          <cell r="B106" t="str">
            <v>insurance</v>
          </cell>
          <cell r="C106">
            <v>9053.0489272414161</v>
          </cell>
          <cell r="D106">
            <v>0</v>
          </cell>
          <cell r="E106">
            <v>0</v>
          </cell>
          <cell r="F106">
            <v>0</v>
          </cell>
          <cell r="G106">
            <v>0</v>
          </cell>
          <cell r="H106">
            <v>9053.0489272414161</v>
          </cell>
        </row>
        <row r="107">
          <cell r="A107">
            <v>5414</v>
          </cell>
          <cell r="B107" t="str">
            <v>vehicle taxes</v>
          </cell>
          <cell r="C107">
            <v>7977.4591806243316</v>
          </cell>
          <cell r="D107">
            <v>0</v>
          </cell>
          <cell r="E107">
            <v>0</v>
          </cell>
          <cell r="F107">
            <v>0</v>
          </cell>
          <cell r="G107">
            <v>0</v>
          </cell>
          <cell r="H107">
            <v>7977.4591806243316</v>
          </cell>
        </row>
        <row r="108">
          <cell r="A108">
            <v>5415</v>
          </cell>
          <cell r="B108" t="str">
            <v>vehicle maint eqpt purchase</v>
          </cell>
          <cell r="C108">
            <v>266</v>
          </cell>
          <cell r="D108">
            <v>0</v>
          </cell>
          <cell r="E108">
            <v>0</v>
          </cell>
          <cell r="F108">
            <v>0</v>
          </cell>
          <cell r="G108">
            <v>0</v>
          </cell>
          <cell r="H108">
            <v>266</v>
          </cell>
        </row>
        <row r="109">
          <cell r="A109">
            <v>5420</v>
          </cell>
          <cell r="B109" t="str">
            <v>fares</v>
          </cell>
          <cell r="C109">
            <v>144245.00601634532</v>
          </cell>
          <cell r="D109">
            <v>8830.6</v>
          </cell>
          <cell r="E109">
            <v>130001.02601634532</v>
          </cell>
          <cell r="F109">
            <v>0</v>
          </cell>
          <cell r="G109">
            <v>5413.38</v>
          </cell>
          <cell r="H109">
            <v>0</v>
          </cell>
        </row>
        <row r="110">
          <cell r="A110">
            <v>5430</v>
          </cell>
          <cell r="B110" t="str">
            <v>vehicle rental</v>
          </cell>
          <cell r="C110">
            <v>37803.616549568789</v>
          </cell>
          <cell r="D110">
            <v>0</v>
          </cell>
          <cell r="E110">
            <v>0</v>
          </cell>
          <cell r="F110">
            <v>0</v>
          </cell>
          <cell r="G110">
            <v>0</v>
          </cell>
          <cell r="H110">
            <v>37803.616549568789</v>
          </cell>
        </row>
        <row r="111">
          <cell r="A111">
            <v>5431</v>
          </cell>
          <cell r="B111" t="str">
            <v>mileage/tolls/other trans</v>
          </cell>
          <cell r="C111">
            <v>8938.5955905235969</v>
          </cell>
          <cell r="D111">
            <v>0</v>
          </cell>
          <cell r="E111">
            <v>0</v>
          </cell>
          <cell r="F111">
            <v>0</v>
          </cell>
          <cell r="G111">
            <v>0</v>
          </cell>
          <cell r="H111">
            <v>8938.5955905235969</v>
          </cell>
        </row>
        <row r="112">
          <cell r="A112">
            <v>5440</v>
          </cell>
          <cell r="B112" t="str">
            <v>lodging</v>
          </cell>
          <cell r="C112">
            <v>209298.71420010141</v>
          </cell>
          <cell r="D112">
            <v>6075</v>
          </cell>
          <cell r="E112">
            <v>201639.82302363083</v>
          </cell>
          <cell r="F112">
            <v>0</v>
          </cell>
          <cell r="G112">
            <v>1583.8911764705883</v>
          </cell>
          <cell r="H112">
            <v>0</v>
          </cell>
        </row>
        <row r="113">
          <cell r="A113">
            <v>5450</v>
          </cell>
          <cell r="B113" t="str">
            <v>per diem (m&amp;i)</v>
          </cell>
          <cell r="C113">
            <v>143492.10309605411</v>
          </cell>
          <cell r="D113">
            <v>1588.2352941176471</v>
          </cell>
          <cell r="E113">
            <v>141400.18780193647</v>
          </cell>
          <cell r="F113">
            <v>0</v>
          </cell>
          <cell r="G113">
            <v>503.68</v>
          </cell>
          <cell r="H113">
            <v>0</v>
          </cell>
        </row>
        <row r="114">
          <cell r="A114">
            <v>5451</v>
          </cell>
          <cell r="B114" t="str">
            <v>employee meals</v>
          </cell>
          <cell r="C114">
            <v>33724.066458457164</v>
          </cell>
          <cell r="D114">
            <v>0</v>
          </cell>
          <cell r="E114">
            <v>0</v>
          </cell>
          <cell r="F114">
            <v>0</v>
          </cell>
          <cell r="G114">
            <v>0</v>
          </cell>
          <cell r="H114">
            <v>33724.066458457164</v>
          </cell>
        </row>
        <row r="115">
          <cell r="A115">
            <v>5460</v>
          </cell>
          <cell r="B115" t="str">
            <v>communication travel</v>
          </cell>
          <cell r="C115">
            <v>71.767667874890222</v>
          </cell>
          <cell r="D115">
            <v>0</v>
          </cell>
          <cell r="E115">
            <v>71.767667874890222</v>
          </cell>
          <cell r="F115">
            <v>0</v>
          </cell>
          <cell r="G115">
            <v>0</v>
          </cell>
          <cell r="H115">
            <v>0</v>
          </cell>
        </row>
        <row r="116">
          <cell r="A116">
            <v>5470</v>
          </cell>
          <cell r="B116" t="str">
            <v>entertainment/representation</v>
          </cell>
          <cell r="C116">
            <v>0</v>
          </cell>
          <cell r="D116">
            <v>0</v>
          </cell>
          <cell r="E116">
            <v>0</v>
          </cell>
          <cell r="F116">
            <v>0</v>
          </cell>
          <cell r="G116">
            <v>0</v>
          </cell>
          <cell r="H116">
            <v>0</v>
          </cell>
        </row>
        <row r="117">
          <cell r="A117">
            <v>5480</v>
          </cell>
          <cell r="B117" t="str">
            <v>miscellaneous travel</v>
          </cell>
          <cell r="C117">
            <v>3290.6258006855119</v>
          </cell>
          <cell r="D117">
            <v>0</v>
          </cell>
          <cell r="E117">
            <v>3290.6258006855119</v>
          </cell>
          <cell r="F117">
            <v>0</v>
          </cell>
          <cell r="G117">
            <v>0</v>
          </cell>
          <cell r="H117">
            <v>0</v>
          </cell>
        </row>
        <row r="118">
          <cell r="A118">
            <v>5482</v>
          </cell>
          <cell r="B118" t="str">
            <v>passport fees/airport tax</v>
          </cell>
          <cell r="C118">
            <v>2386.3212799084131</v>
          </cell>
          <cell r="D118">
            <v>525</v>
          </cell>
          <cell r="E118">
            <v>0</v>
          </cell>
          <cell r="F118">
            <v>0</v>
          </cell>
          <cell r="G118">
            <v>324</v>
          </cell>
          <cell r="H118">
            <v>1537.3212799084129</v>
          </cell>
        </row>
        <row r="119">
          <cell r="A119">
            <v>5483</v>
          </cell>
          <cell r="B119" t="str">
            <v>travel medical charges</v>
          </cell>
          <cell r="C119">
            <v>0</v>
          </cell>
          <cell r="D119">
            <v>0</v>
          </cell>
          <cell r="E119">
            <v>0</v>
          </cell>
          <cell r="F119">
            <v>0</v>
          </cell>
          <cell r="G119">
            <v>0</v>
          </cell>
          <cell r="H119">
            <v>0</v>
          </cell>
        </row>
        <row r="120">
          <cell r="A120">
            <v>5500</v>
          </cell>
          <cell r="B120" t="str">
            <v>rent</v>
          </cell>
          <cell r="C120">
            <v>254884.36639089463</v>
          </cell>
          <cell r="D120">
            <v>0</v>
          </cell>
          <cell r="E120">
            <v>182357.70462618873</v>
          </cell>
          <cell r="F120">
            <v>72526.661764705888</v>
          </cell>
          <cell r="G120">
            <v>0</v>
          </cell>
          <cell r="H120">
            <v>0</v>
          </cell>
        </row>
        <row r="121">
          <cell r="A121">
            <v>5510</v>
          </cell>
          <cell r="B121" t="str">
            <v>taxes</v>
          </cell>
          <cell r="C121">
            <v>0</v>
          </cell>
          <cell r="D121">
            <v>0</v>
          </cell>
          <cell r="E121">
            <v>0</v>
          </cell>
          <cell r="F121">
            <v>0</v>
          </cell>
          <cell r="G121">
            <v>0</v>
          </cell>
          <cell r="H121">
            <v>0</v>
          </cell>
        </row>
        <row r="122">
          <cell r="A122">
            <v>5511</v>
          </cell>
          <cell r="B122" t="str">
            <v>service charges</v>
          </cell>
          <cell r="C122">
            <v>0</v>
          </cell>
          <cell r="D122">
            <v>0</v>
          </cell>
          <cell r="E122">
            <v>0</v>
          </cell>
          <cell r="F122">
            <v>0</v>
          </cell>
          <cell r="G122">
            <v>0</v>
          </cell>
          <cell r="H122">
            <v>0</v>
          </cell>
        </row>
        <row r="123">
          <cell r="A123">
            <v>5520</v>
          </cell>
          <cell r="B123" t="str">
            <v>building repairs/maint</v>
          </cell>
          <cell r="C123">
            <v>28977.417794274865</v>
          </cell>
          <cell r="D123">
            <v>0</v>
          </cell>
          <cell r="E123">
            <v>20408.358970745452</v>
          </cell>
          <cell r="F123">
            <v>8569.0588235294108</v>
          </cell>
          <cell r="G123">
            <v>0</v>
          </cell>
          <cell r="H123">
            <v>0</v>
          </cell>
        </row>
        <row r="124">
          <cell r="A124">
            <v>5530</v>
          </cell>
          <cell r="B124" t="str">
            <v>utilities</v>
          </cell>
          <cell r="C124">
            <v>54944.377957170036</v>
          </cell>
          <cell r="D124">
            <v>0</v>
          </cell>
          <cell r="E124">
            <v>51849.08383952298</v>
          </cell>
          <cell r="F124">
            <v>3095.2941176470586</v>
          </cell>
          <cell r="G124">
            <v>0</v>
          </cell>
          <cell r="H124">
            <v>0</v>
          </cell>
        </row>
        <row r="125">
          <cell r="A125">
            <v>5540</v>
          </cell>
          <cell r="B125" t="str">
            <v>general insurance</v>
          </cell>
          <cell r="C125">
            <v>33107.151456161315</v>
          </cell>
          <cell r="D125">
            <v>0</v>
          </cell>
          <cell r="E125">
            <v>0</v>
          </cell>
          <cell r="F125">
            <v>0</v>
          </cell>
          <cell r="G125">
            <v>33107.151456161315</v>
          </cell>
          <cell r="H125">
            <v>0</v>
          </cell>
        </row>
        <row r="126">
          <cell r="A126">
            <v>5550</v>
          </cell>
          <cell r="B126" t="str">
            <v>communications usage</v>
          </cell>
          <cell r="C126">
            <v>80810.504591250909</v>
          </cell>
          <cell r="D126">
            <v>0</v>
          </cell>
          <cell r="E126">
            <v>80810.504591250909</v>
          </cell>
          <cell r="F126">
            <v>0</v>
          </cell>
          <cell r="G126">
            <v>0</v>
          </cell>
          <cell r="H126">
            <v>0</v>
          </cell>
        </row>
        <row r="127">
          <cell r="A127">
            <v>5600</v>
          </cell>
          <cell r="B127" t="str">
            <v>interest expense</v>
          </cell>
          <cell r="C127">
            <v>0</v>
          </cell>
          <cell r="D127">
            <v>0</v>
          </cell>
          <cell r="E127">
            <v>0</v>
          </cell>
          <cell r="F127">
            <v>0</v>
          </cell>
          <cell r="G127">
            <v>0</v>
          </cell>
          <cell r="H127">
            <v>0</v>
          </cell>
        </row>
        <row r="128">
          <cell r="A128">
            <v>5610</v>
          </cell>
          <cell r="B128" t="str">
            <v>brokerage fees</v>
          </cell>
          <cell r="C128">
            <v>147.05882352941177</v>
          </cell>
          <cell r="D128">
            <v>0</v>
          </cell>
          <cell r="E128">
            <v>0</v>
          </cell>
          <cell r="F128">
            <v>0</v>
          </cell>
          <cell r="G128">
            <v>0</v>
          </cell>
          <cell r="H128">
            <v>147.05882352941177</v>
          </cell>
        </row>
        <row r="129">
          <cell r="A129">
            <v>5620</v>
          </cell>
          <cell r="B129" t="str">
            <v>bank charges</v>
          </cell>
          <cell r="C129">
            <v>8501.7232044542379</v>
          </cell>
          <cell r="D129">
            <v>0</v>
          </cell>
          <cell r="E129">
            <v>0</v>
          </cell>
          <cell r="F129">
            <v>0</v>
          </cell>
          <cell r="G129">
            <v>0</v>
          </cell>
          <cell r="H129">
            <v>8501.7232044542379</v>
          </cell>
        </row>
        <row r="130">
          <cell r="A130">
            <v>5630</v>
          </cell>
          <cell r="B130" t="str">
            <v>bad debt expense</v>
          </cell>
          <cell r="C130">
            <v>0</v>
          </cell>
          <cell r="D130">
            <v>0</v>
          </cell>
          <cell r="E130">
            <v>0</v>
          </cell>
          <cell r="F130">
            <v>0</v>
          </cell>
          <cell r="G130">
            <v>0</v>
          </cell>
          <cell r="H130">
            <v>0</v>
          </cell>
        </row>
        <row r="131">
          <cell r="A131">
            <v>5640</v>
          </cell>
          <cell r="B131" t="str">
            <v>other financing costs</v>
          </cell>
          <cell r="C131">
            <v>0</v>
          </cell>
          <cell r="D131">
            <v>0</v>
          </cell>
          <cell r="E131">
            <v>0</v>
          </cell>
          <cell r="F131">
            <v>0</v>
          </cell>
          <cell r="G131">
            <v>0</v>
          </cell>
          <cell r="H131">
            <v>0</v>
          </cell>
        </row>
        <row r="132">
          <cell r="A132">
            <v>5642</v>
          </cell>
          <cell r="B132" t="str">
            <v>fidelity/bonding costs</v>
          </cell>
          <cell r="C132">
            <v>0</v>
          </cell>
          <cell r="D132">
            <v>0</v>
          </cell>
          <cell r="E132">
            <v>0</v>
          </cell>
          <cell r="F132">
            <v>0</v>
          </cell>
          <cell r="G132">
            <v>0</v>
          </cell>
          <cell r="H132">
            <v>0</v>
          </cell>
        </row>
        <row r="133">
          <cell r="A133">
            <v>5651</v>
          </cell>
          <cell r="B133" t="str">
            <v>depreciation, building</v>
          </cell>
          <cell r="C133">
            <v>0</v>
          </cell>
          <cell r="D133">
            <v>0</v>
          </cell>
          <cell r="E133">
            <v>0</v>
          </cell>
          <cell r="F133">
            <v>0</v>
          </cell>
          <cell r="G133">
            <v>0</v>
          </cell>
          <cell r="H133">
            <v>0</v>
          </cell>
        </row>
        <row r="134">
          <cell r="A134">
            <v>5652</v>
          </cell>
          <cell r="B134" t="str">
            <v>depreciation, equipment</v>
          </cell>
          <cell r="C134">
            <v>94319.658529411769</v>
          </cell>
          <cell r="D134">
            <v>0</v>
          </cell>
          <cell r="E134">
            <v>0</v>
          </cell>
          <cell r="F134">
            <v>0</v>
          </cell>
          <cell r="G134">
            <v>0</v>
          </cell>
          <cell r="H134">
            <v>94319.658529411769</v>
          </cell>
        </row>
        <row r="135">
          <cell r="A135">
            <v>5653</v>
          </cell>
          <cell r="B135" t="str">
            <v>depreciation, hardware</v>
          </cell>
          <cell r="C135">
            <v>0</v>
          </cell>
          <cell r="D135">
            <v>0</v>
          </cell>
          <cell r="E135">
            <v>0</v>
          </cell>
          <cell r="F135">
            <v>0</v>
          </cell>
          <cell r="G135">
            <v>0</v>
          </cell>
          <cell r="H135">
            <v>0</v>
          </cell>
        </row>
        <row r="136">
          <cell r="A136">
            <v>5654</v>
          </cell>
          <cell r="B136" t="str">
            <v>depreciation, software</v>
          </cell>
          <cell r="C136">
            <v>0</v>
          </cell>
          <cell r="D136">
            <v>0</v>
          </cell>
          <cell r="E136">
            <v>0</v>
          </cell>
          <cell r="F136">
            <v>0</v>
          </cell>
          <cell r="G136">
            <v>0</v>
          </cell>
          <cell r="H136">
            <v>0</v>
          </cell>
        </row>
        <row r="137">
          <cell r="A137">
            <v>5666</v>
          </cell>
          <cell r="B137" t="str">
            <v>amortization leasehold</v>
          </cell>
          <cell r="C137">
            <v>0</v>
          </cell>
          <cell r="D137">
            <v>0</v>
          </cell>
          <cell r="E137">
            <v>0</v>
          </cell>
          <cell r="F137">
            <v>0</v>
          </cell>
          <cell r="G137">
            <v>0</v>
          </cell>
          <cell r="H137">
            <v>0</v>
          </cell>
        </row>
        <row r="138">
          <cell r="A138">
            <v>5667</v>
          </cell>
          <cell r="B138" t="str">
            <v>amortization/intellectual</v>
          </cell>
          <cell r="C138">
            <v>0</v>
          </cell>
          <cell r="D138">
            <v>0</v>
          </cell>
          <cell r="E138">
            <v>0</v>
          </cell>
          <cell r="F138">
            <v>0</v>
          </cell>
          <cell r="G138">
            <v>0</v>
          </cell>
          <cell r="H138">
            <v>0</v>
          </cell>
        </row>
        <row r="139">
          <cell r="A139">
            <v>5670</v>
          </cell>
          <cell r="B139" t="str">
            <v>miscellaneous taxes</v>
          </cell>
          <cell r="C139">
            <v>0</v>
          </cell>
          <cell r="D139">
            <v>0</v>
          </cell>
          <cell r="E139">
            <v>0</v>
          </cell>
          <cell r="F139">
            <v>0</v>
          </cell>
          <cell r="G139">
            <v>0</v>
          </cell>
          <cell r="H139">
            <v>0</v>
          </cell>
        </row>
        <row r="140">
          <cell r="A140">
            <v>5671</v>
          </cell>
          <cell r="B140" t="str">
            <v>customs charges</v>
          </cell>
          <cell r="C140">
            <v>4673.2647058823532</v>
          </cell>
          <cell r="D140">
            <v>0</v>
          </cell>
          <cell r="E140">
            <v>0</v>
          </cell>
          <cell r="F140">
            <v>4673.2647058823532</v>
          </cell>
          <cell r="G140">
            <v>0</v>
          </cell>
          <cell r="H140">
            <v>0</v>
          </cell>
        </row>
        <row r="141">
          <cell r="A141">
            <v>5672</v>
          </cell>
          <cell r="B141" t="str">
            <v>registration fees</v>
          </cell>
          <cell r="C141">
            <v>0</v>
          </cell>
          <cell r="D141">
            <v>0</v>
          </cell>
          <cell r="E141">
            <v>0</v>
          </cell>
          <cell r="F141">
            <v>0</v>
          </cell>
          <cell r="G141">
            <v>0</v>
          </cell>
          <cell r="H141">
            <v>0</v>
          </cell>
        </row>
        <row r="142">
          <cell r="A142">
            <v>5680</v>
          </cell>
          <cell r="B142" t="str">
            <v>miscellaneous, other</v>
          </cell>
          <cell r="C142">
            <v>46523.304427977193</v>
          </cell>
          <cell r="D142">
            <v>0</v>
          </cell>
          <cell r="E142">
            <v>0</v>
          </cell>
          <cell r="F142">
            <v>12926</v>
          </cell>
          <cell r="G142">
            <v>0</v>
          </cell>
          <cell r="H142">
            <v>33597.304427977193</v>
          </cell>
        </row>
        <row r="143">
          <cell r="A143">
            <v>5682</v>
          </cell>
          <cell r="B143" t="str">
            <v>research and development</v>
          </cell>
          <cell r="C143">
            <v>0</v>
          </cell>
          <cell r="D143">
            <v>0</v>
          </cell>
          <cell r="E143">
            <v>0</v>
          </cell>
          <cell r="F143">
            <v>0</v>
          </cell>
          <cell r="G143">
            <v>0</v>
          </cell>
          <cell r="H143">
            <v>0</v>
          </cell>
        </row>
        <row r="144">
          <cell r="A144">
            <v>5699</v>
          </cell>
          <cell r="B144" t="str">
            <v>unclassifiable expense</v>
          </cell>
          <cell r="C144">
            <v>0</v>
          </cell>
          <cell r="D144">
            <v>0</v>
          </cell>
          <cell r="E144">
            <v>0</v>
          </cell>
          <cell r="F144">
            <v>0</v>
          </cell>
          <cell r="G144">
            <v>0</v>
          </cell>
          <cell r="H144">
            <v>0</v>
          </cell>
        </row>
        <row r="145">
          <cell r="A145">
            <v>5710</v>
          </cell>
          <cell r="B145" t="str">
            <v>grants to organizations</v>
          </cell>
          <cell r="C145">
            <v>0</v>
          </cell>
          <cell r="D145">
            <v>0</v>
          </cell>
          <cell r="E145">
            <v>0</v>
          </cell>
          <cell r="F145">
            <v>0</v>
          </cell>
          <cell r="G145">
            <v>0</v>
          </cell>
          <cell r="H145">
            <v>0</v>
          </cell>
        </row>
        <row r="146">
          <cell r="A146">
            <v>5720</v>
          </cell>
          <cell r="B146" t="str">
            <v>subgrant to partners</v>
          </cell>
          <cell r="C146">
            <v>5174462.9458088232</v>
          </cell>
          <cell r="D146">
            <v>75751</v>
          </cell>
          <cell r="E146">
            <v>5027312.3134558825</v>
          </cell>
          <cell r="F146">
            <v>0</v>
          </cell>
          <cell r="G146">
            <v>0</v>
          </cell>
          <cell r="H146">
            <v>71399.632352941175</v>
          </cell>
        </row>
        <row r="147">
          <cell r="A147">
            <v>5721</v>
          </cell>
          <cell r="B147" t="str">
            <v>subcontractors</v>
          </cell>
          <cell r="C147">
            <v>27346.617647058825</v>
          </cell>
          <cell r="D147">
            <v>0</v>
          </cell>
          <cell r="E147">
            <v>0</v>
          </cell>
          <cell r="F147">
            <v>0</v>
          </cell>
          <cell r="G147">
            <v>0</v>
          </cell>
          <cell r="H147">
            <v>27346.617647058825</v>
          </cell>
        </row>
        <row r="148">
          <cell r="A148">
            <v>5725</v>
          </cell>
          <cell r="B148" t="str">
            <v>equipment to subgrantee</v>
          </cell>
          <cell r="C148">
            <v>0</v>
          </cell>
          <cell r="D148">
            <v>0</v>
          </cell>
          <cell r="E148">
            <v>0</v>
          </cell>
          <cell r="F148">
            <v>0</v>
          </cell>
          <cell r="G148">
            <v>0</v>
          </cell>
          <cell r="H148">
            <v>0</v>
          </cell>
        </row>
        <row r="149">
          <cell r="A149">
            <v>5726</v>
          </cell>
          <cell r="B149" t="str">
            <v>consulting service to subgrantee</v>
          </cell>
          <cell r="C149">
            <v>0</v>
          </cell>
          <cell r="D149">
            <v>0</v>
          </cell>
          <cell r="E149">
            <v>0</v>
          </cell>
          <cell r="F149">
            <v>0</v>
          </cell>
          <cell r="G149">
            <v>0</v>
          </cell>
          <cell r="H149">
            <v>0</v>
          </cell>
        </row>
        <row r="150">
          <cell r="A150">
            <v>5730</v>
          </cell>
          <cell r="B150" t="str">
            <v>sead loan fund seed capital</v>
          </cell>
          <cell r="C150">
            <v>0</v>
          </cell>
          <cell r="D150">
            <v>0</v>
          </cell>
          <cell r="E150">
            <v>0</v>
          </cell>
          <cell r="F150">
            <v>0</v>
          </cell>
          <cell r="G150">
            <v>0</v>
          </cell>
          <cell r="H150">
            <v>0</v>
          </cell>
        </row>
        <row r="151">
          <cell r="A151">
            <v>5740</v>
          </cell>
          <cell r="B151" t="str">
            <v>other seed capital</v>
          </cell>
          <cell r="C151">
            <v>0</v>
          </cell>
          <cell r="D151">
            <v>0</v>
          </cell>
          <cell r="E151">
            <v>0</v>
          </cell>
          <cell r="F151">
            <v>0</v>
          </cell>
          <cell r="G151">
            <v>0</v>
          </cell>
          <cell r="H151">
            <v>0</v>
          </cell>
        </row>
        <row r="152">
          <cell r="A152">
            <v>5790</v>
          </cell>
          <cell r="B152" t="str">
            <v>subgrant icr to partners</v>
          </cell>
          <cell r="C152">
            <v>0</v>
          </cell>
          <cell r="D152">
            <v>0</v>
          </cell>
          <cell r="E152">
            <v>0</v>
          </cell>
          <cell r="F152">
            <v>0</v>
          </cell>
          <cell r="G152">
            <v>0</v>
          </cell>
          <cell r="H152">
            <v>0</v>
          </cell>
        </row>
        <row r="153">
          <cell r="A153">
            <v>5800</v>
          </cell>
          <cell r="B153" t="str">
            <v>agcomm delivered to cos</v>
          </cell>
          <cell r="C153">
            <v>0</v>
          </cell>
          <cell r="D153">
            <v>0</v>
          </cell>
          <cell r="E153">
            <v>0</v>
          </cell>
          <cell r="F153">
            <v>0</v>
          </cell>
          <cell r="G153">
            <v>0</v>
          </cell>
          <cell r="H153">
            <v>0</v>
          </cell>
        </row>
        <row r="154">
          <cell r="A154">
            <v>5805</v>
          </cell>
          <cell r="B154" t="str">
            <v>agcomm ocean/inland freight</v>
          </cell>
          <cell r="C154">
            <v>0</v>
          </cell>
          <cell r="D154">
            <v>0</v>
          </cell>
          <cell r="E154">
            <v>0</v>
          </cell>
          <cell r="F154">
            <v>0</v>
          </cell>
          <cell r="G154">
            <v>0</v>
          </cell>
          <cell r="H154">
            <v>0</v>
          </cell>
        </row>
        <row r="155">
          <cell r="A155">
            <v>5810</v>
          </cell>
          <cell r="B155" t="str">
            <v>ag comm end-use center</v>
          </cell>
          <cell r="C155">
            <v>0</v>
          </cell>
          <cell r="D155">
            <v>0</v>
          </cell>
          <cell r="E155">
            <v>0</v>
          </cell>
          <cell r="F155">
            <v>0</v>
          </cell>
          <cell r="G155">
            <v>0</v>
          </cell>
          <cell r="H155">
            <v>0</v>
          </cell>
        </row>
        <row r="156">
          <cell r="A156">
            <v>5850</v>
          </cell>
          <cell r="B156" t="str">
            <v>cik expense - goods</v>
          </cell>
          <cell r="C156">
            <v>0</v>
          </cell>
          <cell r="D156">
            <v>0</v>
          </cell>
          <cell r="E156">
            <v>0</v>
          </cell>
          <cell r="F156">
            <v>0</v>
          </cell>
          <cell r="G156">
            <v>0</v>
          </cell>
          <cell r="H156">
            <v>0</v>
          </cell>
        </row>
        <row r="157">
          <cell r="A157">
            <v>5860</v>
          </cell>
          <cell r="B157" t="str">
            <v>cik expense - services</v>
          </cell>
          <cell r="C157">
            <v>0</v>
          </cell>
          <cell r="D157">
            <v>0</v>
          </cell>
          <cell r="E157">
            <v>0</v>
          </cell>
          <cell r="F157">
            <v>0</v>
          </cell>
          <cell r="G157">
            <v>0</v>
          </cell>
          <cell r="H157">
            <v>0</v>
          </cell>
        </row>
        <row r="158">
          <cell r="A158">
            <v>5870</v>
          </cell>
          <cell r="B158" t="str">
            <v>cik expense asset addition</v>
          </cell>
          <cell r="C158">
            <v>0</v>
          </cell>
          <cell r="D158">
            <v>0</v>
          </cell>
          <cell r="E158">
            <v>0</v>
          </cell>
          <cell r="F158">
            <v>0</v>
          </cell>
          <cell r="G158">
            <v>0</v>
          </cell>
          <cell r="H158">
            <v>0</v>
          </cell>
        </row>
        <row r="159">
          <cell r="A159">
            <v>5950</v>
          </cell>
          <cell r="B159" t="str">
            <v>support to hq</v>
          </cell>
          <cell r="C159">
            <v>1202283.5661631236</v>
          </cell>
          <cell r="D159">
            <v>18870.903783529415</v>
          </cell>
          <cell r="E159">
            <v>969719.25270988932</v>
          </cell>
          <cell r="F159">
            <v>0</v>
          </cell>
          <cell r="G159">
            <v>213693.40966970485</v>
          </cell>
          <cell r="H159">
            <v>0</v>
          </cell>
        </row>
        <row r="160">
          <cell r="A160">
            <v>5951</v>
          </cell>
          <cell r="B160" t="str">
            <v>hq support-tech asst</v>
          </cell>
          <cell r="C160">
            <v>0</v>
          </cell>
          <cell r="D160">
            <v>0</v>
          </cell>
          <cell r="E160">
            <v>0</v>
          </cell>
          <cell r="F160">
            <v>0</v>
          </cell>
          <cell r="G160">
            <v>0</v>
          </cell>
          <cell r="H160">
            <v>0</v>
          </cell>
        </row>
        <row r="161">
          <cell r="A161">
            <v>5952</v>
          </cell>
          <cell r="B161" t="str">
            <v>management fee support hq</v>
          </cell>
          <cell r="C161">
            <v>0</v>
          </cell>
          <cell r="D161">
            <v>0</v>
          </cell>
          <cell r="E161">
            <v>0</v>
          </cell>
          <cell r="F161">
            <v>0</v>
          </cell>
          <cell r="G161">
            <v>0</v>
          </cell>
          <cell r="H161">
            <v>0</v>
          </cell>
        </row>
        <row r="162">
          <cell r="A162">
            <v>5955</v>
          </cell>
          <cell r="B162" t="str">
            <v>support to other CI</v>
          </cell>
          <cell r="C162">
            <v>0</v>
          </cell>
          <cell r="D162">
            <v>0</v>
          </cell>
          <cell r="E162">
            <v>0</v>
          </cell>
          <cell r="F162">
            <v>0</v>
          </cell>
          <cell r="G162">
            <v>0</v>
          </cell>
          <cell r="H162">
            <v>0</v>
          </cell>
        </row>
        <row r="163">
          <cell r="A163">
            <v>5990</v>
          </cell>
          <cell r="B163" t="str">
            <v>local admin support</v>
          </cell>
          <cell r="C163">
            <v>0</v>
          </cell>
          <cell r="D163">
            <v>0</v>
          </cell>
          <cell r="E163">
            <v>0</v>
          </cell>
          <cell r="F163">
            <v>0</v>
          </cell>
          <cell r="G163">
            <v>0</v>
          </cell>
          <cell r="H163">
            <v>0</v>
          </cell>
        </row>
        <row r="164">
          <cell r="B164" t="str">
            <v>total</v>
          </cell>
          <cell r="C164">
            <v>14988014.446004048</v>
          </cell>
          <cell r="D164">
            <v>211234.8567247059</v>
          </cell>
          <cell r="E164">
            <v>10854726.925593572</v>
          </cell>
          <cell r="F164">
            <v>437711.23529411765</v>
          </cell>
          <cell r="G164">
            <v>2392015.6285250038</v>
          </cell>
          <cell r="H164">
            <v>1092325.7998666491</v>
          </cell>
        </row>
      </sheetData>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MODZI CI#001"/>
      <sheetName val="0628 - FC Map for CUSA BU"/>
      <sheetName val="0628 -FC Map for CUSA BU-Review"/>
      <sheetName val="Review of Existing Infromation"/>
      <sheetName val="Add new Information"/>
      <sheetName val="Asia AdminPlans- as of 7-6-12"/>
      <sheetName val="PAMODZI CI#001 SSC"/>
    </sheetNames>
    <sheetDataSet>
      <sheetData sheetId="0"/>
      <sheetData sheetId="1" refreshError="1"/>
      <sheetData sheetId="2" refreshError="1"/>
      <sheetData sheetId="3">
        <row r="2">
          <cell r="AY2" t="str">
            <v>ARP</v>
          </cell>
        </row>
        <row r="3">
          <cell r="AY3" t="str">
            <v>ARS</v>
          </cell>
        </row>
        <row r="5">
          <cell r="AY5" t="str">
            <v>ARY</v>
          </cell>
        </row>
        <row r="6">
          <cell r="AY6" t="str">
            <v>ATS</v>
          </cell>
        </row>
        <row r="7">
          <cell r="AY7" t="str">
            <v>AUD</v>
          </cell>
        </row>
        <row r="8">
          <cell r="AY8" t="str">
            <v>AWG</v>
          </cell>
        </row>
        <row r="9">
          <cell r="AY9" t="str">
            <v>AYM</v>
          </cell>
        </row>
        <row r="10">
          <cell r="AY10" t="str">
            <v>AZM</v>
          </cell>
        </row>
        <row r="11">
          <cell r="AY11" t="str">
            <v>BAD</v>
          </cell>
        </row>
        <row r="16">
          <cell r="AY16" t="str">
            <v>BAM</v>
          </cell>
        </row>
        <row r="19">
          <cell r="AY19" t="str">
            <v>BBD</v>
          </cell>
        </row>
        <row r="20">
          <cell r="AY20" t="str">
            <v>BDT</v>
          </cell>
        </row>
        <row r="23">
          <cell r="AY23" t="str">
            <v>BEC</v>
          </cell>
        </row>
        <row r="24">
          <cell r="AY24" t="str">
            <v>BEF</v>
          </cell>
        </row>
        <row r="25">
          <cell r="AY25" t="str">
            <v>BEL</v>
          </cell>
        </row>
        <row r="26">
          <cell r="AY26" t="str">
            <v>BGJ</v>
          </cell>
        </row>
        <row r="28">
          <cell r="AY28" t="str">
            <v>BGK</v>
          </cell>
        </row>
        <row r="29">
          <cell r="AY29" t="str">
            <v>BGL</v>
          </cell>
        </row>
        <row r="30">
          <cell r="AY30" t="str">
            <v>BGL</v>
          </cell>
        </row>
      </sheetData>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ected Sources of Fundings_EC"/>
      <sheetName val="1. Budget"/>
      <sheetName val="2. Justification"/>
      <sheetName val="3. Expected sources of funding"/>
      <sheetName val="Budget Details (Totally)"/>
      <sheetName val="Summary Bdgt"/>
      <sheetName val="Budget Details"/>
      <sheetName val="Annex A_SHEVA"/>
      <sheetName val="Annex B_Agrajatra"/>
      <sheetName val="Annex C_Karmajibi Nari"/>
      <sheetName val="ER Wise Elements"/>
      <sheetName val="Local Travel "/>
      <sheetName val="Staff Salary (CARE &amp; Partner)"/>
      <sheetName val="Activity Working Sheet(Updat11)"/>
      <sheetName val="Budget Details (Totally) (2)"/>
      <sheetName val="Activity Element Cost"/>
      <sheetName val="Elements of COsts"/>
      <sheetName val="COst Elements"/>
      <sheetName val="ER Wise Elements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sheetData sheetId="16"/>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view'13-Nstaff_C-band incr"/>
      <sheetName val="Pay Review-'13-Natl staff_8%"/>
      <sheetName val="name"/>
    </sheetNames>
    <sheetDataSet>
      <sheetData sheetId="0"/>
      <sheetData sheetId="1"/>
      <sheetData sheetId="2">
        <row r="2">
          <cell r="A2" t="str">
            <v>C1</v>
          </cell>
        </row>
        <row r="3">
          <cell r="A3" t="str">
            <v>C2</v>
          </cell>
        </row>
        <row r="4">
          <cell r="A4" t="str">
            <v>D1</v>
          </cell>
        </row>
        <row r="5">
          <cell r="A5" t="str">
            <v>D2</v>
          </cell>
        </row>
        <row r="6">
          <cell r="A6" t="str">
            <v>E1</v>
          </cell>
        </row>
        <row r="7">
          <cell r="A7" t="str">
            <v>E2</v>
          </cell>
        </row>
        <row r="8">
          <cell r="A8" t="str">
            <v>F1</v>
          </cell>
        </row>
        <row r="9">
          <cell r="A9" t="str">
            <v>F2</v>
          </cell>
        </row>
        <row r="10">
          <cell r="A10" t="str">
            <v>C1-D</v>
          </cell>
        </row>
        <row r="11">
          <cell r="A11" t="str">
            <v>C2-D</v>
          </cell>
        </row>
        <row r="12">
          <cell r="A12" t="str">
            <v>D1-D</v>
          </cell>
        </row>
        <row r="13">
          <cell r="A13" t="str">
            <v>D2-D</v>
          </cell>
        </row>
        <row r="14">
          <cell r="A14" t="str">
            <v>E1-D</v>
          </cell>
        </row>
        <row r="15">
          <cell r="A15" t="str">
            <v>E2-D</v>
          </cell>
        </row>
        <row r="16">
          <cell r="A16" t="str">
            <v>F1-D</v>
          </cell>
        </row>
        <row r="17">
          <cell r="A17" t="str">
            <v>F2-D</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RE Budget"/>
      <sheetName val="Sub Receipient_1 Budget"/>
      <sheetName val="Sub Receipient_2 Budget"/>
      <sheetName val="Sub Receipient_3 Budget"/>
      <sheetName val="Activities Workings 2="/>
      <sheetName val="CARE Salary (National)"/>
      <sheetName val="Sub Receipient_4 Budget"/>
      <sheetName val="Sub Receipient_5 Budget"/>
      <sheetName val="Staff Salary "/>
      <sheetName val="CARE_National Staff Salary "/>
      <sheetName val="CARE_Expat Salary (CD &amp; ACD-P) "/>
      <sheetName val="International Staff Salary"/>
      <sheetName val="Sub Recipient Salary"/>
      <sheetName val="Activity Workings"/>
      <sheetName val="Travel Plan"/>
      <sheetName val="office equipment "/>
      <sheetName val="Fund overview"/>
      <sheetName val="SPC and Fund Calculation"/>
      <sheetName val="National Salary matrix_2016"/>
      <sheetName val="Necessary Information"/>
    </sheetNames>
    <sheetDataSet>
      <sheetData sheetId="0"/>
      <sheetData sheetId="1">
        <row r="4">
          <cell r="C4">
            <v>80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Summary Budget"/>
      <sheetName val="2-Detail Budget"/>
      <sheetName val="Activity unit rate calculatio"/>
      <sheetName val="3-SFR"/>
      <sheetName val="SFR Instructions"/>
      <sheetName val="4-Advance Request Form"/>
    </sheetNames>
    <sheetDataSet>
      <sheetData sheetId="0"/>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Bdgt"/>
      <sheetName val="Budget Details"/>
      <sheetName val="Annex-A_Office Furniture"/>
      <sheetName val=" Travel Plan "/>
    </sheetNames>
    <sheetDataSet>
      <sheetData sheetId="0"/>
      <sheetData sheetId="1">
        <row r="4">
          <cell r="C4">
            <v>77</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B2:G66"/>
  <sheetViews>
    <sheetView view="pageBreakPreview" topLeftCell="A24" zoomScale="85" zoomScaleNormal="100" zoomScaleSheetLayoutView="85" workbookViewId="0">
      <selection activeCell="B4" sqref="B4"/>
    </sheetView>
  </sheetViews>
  <sheetFormatPr defaultColWidth="9.08984375" defaultRowHeight="14.5" x14ac:dyDescent="0.35"/>
  <cols>
    <col min="1" max="1" width="9.08984375" style="4"/>
    <col min="2" max="2" width="45.81640625" style="4" customWidth="1"/>
    <col min="3" max="6" width="26.81640625" style="4" customWidth="1"/>
    <col min="7" max="16384" width="9.08984375" style="4"/>
  </cols>
  <sheetData>
    <row r="2" spans="2:7" ht="39.65" customHeight="1" x14ac:dyDescent="0.35">
      <c r="B2" s="283" t="s">
        <v>118</v>
      </c>
      <c r="C2" s="283"/>
      <c r="D2" s="283"/>
      <c r="E2" s="283"/>
      <c r="F2" s="283"/>
    </row>
    <row r="3" spans="2:7" x14ac:dyDescent="0.35">
      <c r="B3" s="20"/>
      <c r="C3" s="20"/>
      <c r="D3" s="20"/>
      <c r="E3" s="20"/>
      <c r="F3" s="20"/>
    </row>
    <row r="4" spans="2:7" x14ac:dyDescent="0.35">
      <c r="B4" s="3" t="s">
        <v>139</v>
      </c>
      <c r="C4" s="3"/>
      <c r="D4" s="3"/>
      <c r="E4" s="3"/>
      <c r="F4" s="3"/>
    </row>
    <row r="5" spans="2:7" x14ac:dyDescent="0.35">
      <c r="B5" s="22" t="s">
        <v>192</v>
      </c>
      <c r="C5" s="22"/>
      <c r="D5" s="22"/>
      <c r="E5" s="22"/>
      <c r="F5" s="22"/>
    </row>
    <row r="6" spans="2:7" x14ac:dyDescent="0.35">
      <c r="B6" s="22" t="s">
        <v>140</v>
      </c>
      <c r="C6" s="16"/>
      <c r="D6" s="16"/>
      <c r="E6" s="16"/>
      <c r="F6" s="16"/>
    </row>
    <row r="7" spans="2:7" x14ac:dyDescent="0.35">
      <c r="B7" s="22" t="s">
        <v>141</v>
      </c>
      <c r="C7" s="22"/>
      <c r="D7" s="22"/>
      <c r="E7" s="22"/>
      <c r="F7" s="22"/>
    </row>
    <row r="8" spans="2:7" x14ac:dyDescent="0.35">
      <c r="B8" s="22" t="s">
        <v>145</v>
      </c>
      <c r="C8" s="22"/>
      <c r="D8" s="113"/>
      <c r="E8" s="22"/>
      <c r="F8" s="22"/>
    </row>
    <row r="9" spans="2:7" ht="15" thickBot="1" x14ac:dyDescent="0.4">
      <c r="B9" s="12"/>
      <c r="C9" s="11"/>
      <c r="D9" s="113" t="s">
        <v>144</v>
      </c>
      <c r="E9" s="8"/>
      <c r="F9" s="2"/>
    </row>
    <row r="10" spans="2:7" s="75" customFormat="1" ht="27" customHeight="1" thickTop="1" x14ac:dyDescent="0.25">
      <c r="B10" s="284" t="s">
        <v>127</v>
      </c>
      <c r="C10" s="81" t="str">
        <f>'Detailed Budget'!F10</f>
        <v>Current Fiscal/Project Year</v>
      </c>
      <c r="D10" s="24" t="str">
        <f>'Detailed Budget'!G10</f>
        <v>Next Fiscal/Project Year</v>
      </c>
      <c r="E10" s="25" t="str">
        <f>'Detailed Budget'!H10</f>
        <v>Life of Project</v>
      </c>
      <c r="F10" s="26" t="s">
        <v>17</v>
      </c>
    </row>
    <row r="11" spans="2:7" s="76" customFormat="1" ht="27" customHeight="1" thickBot="1" x14ac:dyDescent="0.3">
      <c r="B11" s="285"/>
      <c r="C11" s="82" t="str">
        <f>'Detailed Budget'!F11</f>
        <v>mm/dd/yy-mm/dd/yy</v>
      </c>
      <c r="D11" s="80" t="str">
        <f>'Detailed Budget'!G11</f>
        <v>mm/dd/yy-mm/dd/yy</v>
      </c>
      <c r="E11" s="133" t="str">
        <f>'Detailed Budget'!H11</f>
        <v>mm/dd/yy-mm/dd/yy</v>
      </c>
      <c r="F11" s="132" t="s">
        <v>146</v>
      </c>
    </row>
    <row r="12" spans="2:7" x14ac:dyDescent="0.35">
      <c r="B12" s="127"/>
      <c r="C12" s="83"/>
      <c r="D12" s="13"/>
      <c r="E12" s="23"/>
      <c r="F12" s="27"/>
    </row>
    <row r="13" spans="2:7" x14ac:dyDescent="0.35">
      <c r="B13" s="128" t="s">
        <v>130</v>
      </c>
      <c r="C13" s="84">
        <f>+'Detailed Budget'!F25</f>
        <v>0</v>
      </c>
      <c r="D13" s="9">
        <f>+'Detailed Budget'!G25</f>
        <v>0</v>
      </c>
      <c r="E13" s="10">
        <f>+C13+D13</f>
        <v>0</v>
      </c>
      <c r="F13" s="28">
        <f>C13</f>
        <v>0</v>
      </c>
      <c r="G13" s="6"/>
    </row>
    <row r="14" spans="2:7" x14ac:dyDescent="0.35">
      <c r="B14" s="128"/>
      <c r="C14" s="84"/>
      <c r="D14" s="7"/>
      <c r="E14" s="10"/>
      <c r="F14" s="28"/>
      <c r="G14" s="6"/>
    </row>
    <row r="15" spans="2:7" x14ac:dyDescent="0.35">
      <c r="B15" s="128" t="s">
        <v>131</v>
      </c>
      <c r="C15" s="84">
        <f>'Detailed Budget'!F29</f>
        <v>0</v>
      </c>
      <c r="D15" s="7">
        <f>'Detailed Budget'!G29</f>
        <v>0</v>
      </c>
      <c r="E15" s="10">
        <f t="shared" ref="E15:E29" si="0">+C15+D15</f>
        <v>0</v>
      </c>
      <c r="F15" s="28">
        <f t="shared" ref="F15:F29" si="1">C15</f>
        <v>0</v>
      </c>
      <c r="G15" s="6"/>
    </row>
    <row r="16" spans="2:7" x14ac:dyDescent="0.35">
      <c r="B16" s="128"/>
      <c r="C16" s="84"/>
      <c r="D16" s="7"/>
      <c r="E16" s="10"/>
      <c r="F16" s="28"/>
      <c r="G16" s="6"/>
    </row>
    <row r="17" spans="2:7" x14ac:dyDescent="0.35">
      <c r="B17" s="128" t="s">
        <v>132</v>
      </c>
      <c r="C17" s="84">
        <f>+'Detailed Budget'!F35</f>
        <v>0</v>
      </c>
      <c r="D17" s="7">
        <f>+'Detailed Budget'!G35</f>
        <v>0</v>
      </c>
      <c r="E17" s="10">
        <f t="shared" si="0"/>
        <v>0</v>
      </c>
      <c r="F17" s="28">
        <f t="shared" si="1"/>
        <v>0</v>
      </c>
      <c r="G17" s="6"/>
    </row>
    <row r="18" spans="2:7" x14ac:dyDescent="0.35">
      <c r="B18" s="128"/>
      <c r="C18" s="84"/>
      <c r="D18" s="7"/>
      <c r="E18" s="10"/>
      <c r="F18" s="28"/>
      <c r="G18" s="6"/>
    </row>
    <row r="19" spans="2:7" x14ac:dyDescent="0.35">
      <c r="B19" s="128" t="s">
        <v>133</v>
      </c>
      <c r="C19" s="84">
        <f>+'Detailed Budget'!F41</f>
        <v>0</v>
      </c>
      <c r="D19" s="7">
        <f>+'Detailed Budget'!G41</f>
        <v>0</v>
      </c>
      <c r="E19" s="10">
        <f t="shared" si="0"/>
        <v>0</v>
      </c>
      <c r="F19" s="28">
        <f t="shared" si="1"/>
        <v>0</v>
      </c>
      <c r="G19" s="6"/>
    </row>
    <row r="20" spans="2:7" x14ac:dyDescent="0.35">
      <c r="B20" s="128"/>
      <c r="C20" s="84"/>
      <c r="D20" s="7"/>
      <c r="E20" s="10"/>
      <c r="F20" s="28"/>
      <c r="G20" s="6"/>
    </row>
    <row r="21" spans="2:7" x14ac:dyDescent="0.35">
      <c r="B21" s="128" t="s">
        <v>134</v>
      </c>
      <c r="C21" s="84">
        <f>+'Detailed Budget'!F54</f>
        <v>0</v>
      </c>
      <c r="D21" s="7">
        <f>+'Detailed Budget'!G54</f>
        <v>0</v>
      </c>
      <c r="E21" s="10">
        <f t="shared" si="0"/>
        <v>0</v>
      </c>
      <c r="F21" s="28">
        <f t="shared" si="1"/>
        <v>0</v>
      </c>
      <c r="G21" s="6"/>
    </row>
    <row r="22" spans="2:7" x14ac:dyDescent="0.35">
      <c r="B22" s="129"/>
      <c r="C22" s="84"/>
      <c r="D22" s="7"/>
      <c r="E22" s="10"/>
      <c r="F22" s="28"/>
      <c r="G22" s="6"/>
    </row>
    <row r="23" spans="2:7" x14ac:dyDescent="0.35">
      <c r="B23" s="128" t="s">
        <v>135</v>
      </c>
      <c r="C23" s="84">
        <f>+'Detailed Budget'!F59</f>
        <v>0</v>
      </c>
      <c r="D23" s="7">
        <f>+'Detailed Budget'!G59</f>
        <v>0</v>
      </c>
      <c r="E23" s="10">
        <f t="shared" si="0"/>
        <v>0</v>
      </c>
      <c r="F23" s="28">
        <f t="shared" si="1"/>
        <v>0</v>
      </c>
      <c r="G23" s="6"/>
    </row>
    <row r="24" spans="2:7" x14ac:dyDescent="0.35">
      <c r="B24" s="129"/>
      <c r="C24" s="84"/>
      <c r="D24" s="7"/>
      <c r="E24" s="10"/>
      <c r="F24" s="28"/>
      <c r="G24" s="6"/>
    </row>
    <row r="25" spans="2:7" x14ac:dyDescent="0.35">
      <c r="B25" s="128" t="s">
        <v>136</v>
      </c>
      <c r="C25" s="84">
        <f>+'Detailed Budget'!F80</f>
        <v>0</v>
      </c>
      <c r="D25" s="7">
        <f>+'Detailed Budget'!G80</f>
        <v>0</v>
      </c>
      <c r="E25" s="10">
        <f t="shared" si="0"/>
        <v>0</v>
      </c>
      <c r="F25" s="28">
        <f t="shared" si="1"/>
        <v>0</v>
      </c>
      <c r="G25" s="6"/>
    </row>
    <row r="26" spans="2:7" x14ac:dyDescent="0.35">
      <c r="B26" s="129"/>
      <c r="C26" s="84"/>
      <c r="D26" s="7"/>
      <c r="E26" s="10"/>
      <c r="F26" s="28"/>
      <c r="G26" s="6"/>
    </row>
    <row r="27" spans="2:7" x14ac:dyDescent="0.35">
      <c r="B27" s="128" t="s">
        <v>180</v>
      </c>
      <c r="C27" s="84">
        <f>+'Detailed Budget'!F84</f>
        <v>0</v>
      </c>
      <c r="D27" s="7">
        <f>+'Detailed Budget'!G84</f>
        <v>0</v>
      </c>
      <c r="E27" s="10">
        <f t="shared" si="0"/>
        <v>0</v>
      </c>
      <c r="F27" s="28">
        <f t="shared" si="1"/>
        <v>0</v>
      </c>
      <c r="G27" s="6"/>
    </row>
    <row r="28" spans="2:7" x14ac:dyDescent="0.35">
      <c r="B28" s="129"/>
      <c r="C28" s="84"/>
      <c r="D28" s="7"/>
      <c r="E28" s="10"/>
      <c r="F28" s="28"/>
      <c r="G28" s="6"/>
    </row>
    <row r="29" spans="2:7" x14ac:dyDescent="0.35">
      <c r="B29" s="128" t="s">
        <v>181</v>
      </c>
      <c r="C29" s="84">
        <f>+'Detailed Budget'!F89</f>
        <v>0</v>
      </c>
      <c r="D29" s="7">
        <f>+'Detailed Budget'!G89</f>
        <v>0</v>
      </c>
      <c r="E29" s="10">
        <f t="shared" si="0"/>
        <v>0</v>
      </c>
      <c r="F29" s="28">
        <f t="shared" si="1"/>
        <v>0</v>
      </c>
      <c r="G29" s="6"/>
    </row>
    <row r="30" spans="2:7" ht="15" thickBot="1" x14ac:dyDescent="0.4">
      <c r="B30" s="130"/>
      <c r="C30" s="85"/>
      <c r="D30" s="14"/>
      <c r="E30" s="15"/>
      <c r="F30" s="29"/>
      <c r="G30" s="6"/>
    </row>
    <row r="31" spans="2:7" ht="18" customHeight="1" thickBot="1" x14ac:dyDescent="0.4">
      <c r="B31" s="74" t="s">
        <v>7</v>
      </c>
      <c r="C31" s="86">
        <f>SUM(C12:C30)</f>
        <v>0</v>
      </c>
      <c r="D31" s="86">
        <f>SUM(D12:D30)</f>
        <v>0</v>
      </c>
      <c r="E31" s="30">
        <f>SUM(E12:E30)</f>
        <v>0</v>
      </c>
      <c r="F31" s="31">
        <f>SUM(F12:F30)</f>
        <v>0</v>
      </c>
      <c r="G31" s="6"/>
    </row>
    <row r="32" spans="2:7" ht="15" thickTop="1" x14ac:dyDescent="0.35">
      <c r="C32" s="6"/>
      <c r="D32" s="21"/>
      <c r="E32" s="6"/>
      <c r="F32" s="6"/>
      <c r="G32" s="6"/>
    </row>
    <row r="33" spans="3:7" x14ac:dyDescent="0.35">
      <c r="C33" s="6"/>
      <c r="D33" s="21"/>
      <c r="E33" s="6"/>
      <c r="F33" s="6"/>
      <c r="G33" s="6"/>
    </row>
    <row r="34" spans="3:7" x14ac:dyDescent="0.35">
      <c r="C34" s="6"/>
      <c r="D34" s="21"/>
      <c r="E34" s="6"/>
      <c r="F34" s="6"/>
      <c r="G34" s="6"/>
    </row>
    <row r="35" spans="3:7" x14ac:dyDescent="0.35">
      <c r="C35" s="6"/>
      <c r="D35" s="21"/>
      <c r="E35" s="6"/>
      <c r="F35" s="6"/>
      <c r="G35" s="6"/>
    </row>
    <row r="36" spans="3:7" x14ac:dyDescent="0.35">
      <c r="C36" s="6"/>
      <c r="D36" s="21"/>
      <c r="E36" s="6"/>
      <c r="F36" s="6"/>
      <c r="G36" s="6"/>
    </row>
    <row r="37" spans="3:7" x14ac:dyDescent="0.35">
      <c r="C37" s="6"/>
      <c r="D37" s="21"/>
      <c r="E37" s="6"/>
      <c r="F37" s="6"/>
      <c r="G37" s="6"/>
    </row>
    <row r="38" spans="3:7" x14ac:dyDescent="0.35">
      <c r="C38" s="6"/>
      <c r="D38" s="21"/>
      <c r="E38" s="6"/>
      <c r="F38" s="6"/>
      <c r="G38" s="6"/>
    </row>
    <row r="39" spans="3:7" x14ac:dyDescent="0.35">
      <c r="C39" s="6"/>
      <c r="D39" s="21"/>
      <c r="E39" s="6"/>
      <c r="F39" s="6"/>
      <c r="G39" s="6"/>
    </row>
    <row r="40" spans="3:7" x14ac:dyDescent="0.35">
      <c r="C40" s="6"/>
      <c r="D40" s="21"/>
      <c r="E40" s="6"/>
      <c r="F40" s="6"/>
      <c r="G40" s="6"/>
    </row>
    <row r="41" spans="3:7" x14ac:dyDescent="0.35">
      <c r="C41" s="6"/>
      <c r="D41" s="21"/>
      <c r="E41" s="6"/>
      <c r="F41" s="6"/>
      <c r="G41" s="6"/>
    </row>
    <row r="42" spans="3:7" x14ac:dyDescent="0.35">
      <c r="C42" s="6"/>
      <c r="D42" s="21"/>
      <c r="E42" s="6"/>
      <c r="F42" s="6"/>
      <c r="G42" s="6"/>
    </row>
    <row r="43" spans="3:7" x14ac:dyDescent="0.35">
      <c r="C43" s="6"/>
      <c r="D43" s="21"/>
      <c r="E43" s="6"/>
      <c r="F43" s="6"/>
      <c r="G43" s="6"/>
    </row>
    <row r="44" spans="3:7" x14ac:dyDescent="0.35">
      <c r="C44" s="6"/>
      <c r="D44" s="21"/>
      <c r="E44" s="6"/>
      <c r="F44" s="6"/>
      <c r="G44" s="6"/>
    </row>
    <row r="45" spans="3:7" x14ac:dyDescent="0.35">
      <c r="C45" s="6"/>
      <c r="D45" s="21"/>
      <c r="E45" s="6"/>
      <c r="F45" s="6"/>
      <c r="G45" s="6"/>
    </row>
    <row r="46" spans="3:7" x14ac:dyDescent="0.35">
      <c r="C46" s="6"/>
      <c r="D46" s="21"/>
      <c r="E46" s="6"/>
      <c r="F46" s="6"/>
      <c r="G46" s="6"/>
    </row>
    <row r="47" spans="3:7" x14ac:dyDescent="0.35">
      <c r="C47" s="6"/>
      <c r="D47" s="21"/>
      <c r="E47" s="6"/>
      <c r="F47" s="6"/>
      <c r="G47" s="6"/>
    </row>
    <row r="48" spans="3:7" x14ac:dyDescent="0.35">
      <c r="C48" s="6"/>
      <c r="D48" s="21"/>
      <c r="E48" s="6"/>
      <c r="F48" s="6"/>
      <c r="G48" s="6"/>
    </row>
    <row r="49" spans="3:7" x14ac:dyDescent="0.35">
      <c r="C49" s="6"/>
      <c r="D49" s="21"/>
      <c r="E49" s="6"/>
      <c r="F49" s="6"/>
      <c r="G49" s="6"/>
    </row>
    <row r="50" spans="3:7" x14ac:dyDescent="0.35">
      <c r="C50" s="6"/>
      <c r="D50" s="21"/>
      <c r="E50" s="6"/>
      <c r="F50" s="6"/>
      <c r="G50" s="6"/>
    </row>
    <row r="51" spans="3:7" x14ac:dyDescent="0.35">
      <c r="C51" s="6"/>
      <c r="D51" s="21"/>
      <c r="E51" s="6"/>
      <c r="F51" s="6"/>
      <c r="G51" s="6"/>
    </row>
    <row r="52" spans="3:7" x14ac:dyDescent="0.35">
      <c r="C52" s="6"/>
      <c r="D52" s="21"/>
      <c r="E52" s="6"/>
      <c r="F52" s="6"/>
      <c r="G52" s="6"/>
    </row>
    <row r="53" spans="3:7" x14ac:dyDescent="0.35">
      <c r="C53" s="6"/>
      <c r="D53" s="21"/>
      <c r="E53" s="6"/>
      <c r="F53" s="6"/>
      <c r="G53" s="6"/>
    </row>
    <row r="54" spans="3:7" x14ac:dyDescent="0.35">
      <c r="C54" s="6"/>
      <c r="D54" s="21"/>
      <c r="E54" s="6"/>
      <c r="F54" s="6"/>
      <c r="G54" s="6"/>
    </row>
    <row r="55" spans="3:7" x14ac:dyDescent="0.35">
      <c r="C55" s="6"/>
      <c r="D55" s="21"/>
      <c r="E55" s="6"/>
      <c r="F55" s="6"/>
      <c r="G55" s="6"/>
    </row>
    <row r="56" spans="3:7" x14ac:dyDescent="0.35">
      <c r="C56" s="6"/>
      <c r="D56" s="21"/>
      <c r="E56" s="6"/>
      <c r="F56" s="6"/>
      <c r="G56" s="6"/>
    </row>
    <row r="57" spans="3:7" x14ac:dyDescent="0.35">
      <c r="C57" s="6"/>
      <c r="D57" s="21"/>
      <c r="E57" s="6"/>
      <c r="F57" s="6"/>
      <c r="G57" s="6"/>
    </row>
    <row r="58" spans="3:7" x14ac:dyDescent="0.35">
      <c r="C58" s="6"/>
      <c r="D58" s="21"/>
      <c r="E58" s="6"/>
      <c r="F58" s="6"/>
      <c r="G58" s="6"/>
    </row>
    <row r="59" spans="3:7" x14ac:dyDescent="0.35">
      <c r="C59" s="6"/>
      <c r="D59" s="21"/>
      <c r="E59" s="6"/>
      <c r="F59" s="6"/>
      <c r="G59" s="6"/>
    </row>
    <row r="60" spans="3:7" x14ac:dyDescent="0.35">
      <c r="C60" s="6"/>
      <c r="D60" s="21"/>
      <c r="E60" s="6"/>
      <c r="F60" s="6"/>
      <c r="G60" s="6"/>
    </row>
    <row r="61" spans="3:7" x14ac:dyDescent="0.35">
      <c r="C61" s="6"/>
      <c r="D61" s="21"/>
      <c r="E61" s="6"/>
      <c r="F61" s="6"/>
      <c r="G61" s="6"/>
    </row>
    <row r="62" spans="3:7" x14ac:dyDescent="0.35">
      <c r="C62" s="6"/>
      <c r="D62" s="21"/>
      <c r="E62" s="6"/>
      <c r="F62" s="6"/>
      <c r="G62" s="6"/>
    </row>
    <row r="63" spans="3:7" x14ac:dyDescent="0.35">
      <c r="C63" s="6"/>
      <c r="D63" s="21"/>
      <c r="E63" s="6"/>
      <c r="F63" s="6"/>
      <c r="G63" s="6"/>
    </row>
    <row r="64" spans="3:7" x14ac:dyDescent="0.35">
      <c r="C64" s="6"/>
      <c r="D64" s="21"/>
      <c r="E64" s="6"/>
      <c r="F64" s="6"/>
      <c r="G64" s="6"/>
    </row>
    <row r="65" spans="3:7" x14ac:dyDescent="0.35">
      <c r="C65" s="6"/>
      <c r="D65" s="21"/>
      <c r="E65" s="6"/>
      <c r="F65" s="6"/>
      <c r="G65" s="6"/>
    </row>
    <row r="66" spans="3:7" x14ac:dyDescent="0.35">
      <c r="C66" s="6"/>
      <c r="D66" s="21"/>
      <c r="E66" s="6"/>
      <c r="F66" s="6"/>
      <c r="G66" s="6"/>
    </row>
  </sheetData>
  <mergeCells count="2">
    <mergeCell ref="B2:F2"/>
    <mergeCell ref="B10:B11"/>
  </mergeCells>
  <printOptions horizontalCentered="1"/>
  <pageMargins left="0.55000000000000004" right="0.56999999999999995" top="0.68" bottom="0.91" header="0.5" footer="0.5"/>
  <pageSetup scale="75" orientation="landscape" horizontalDpi="4294967295" verticalDpi="4294967295" r:id="rId1"/>
  <headerFooter alignWithMargins="0">
    <oddFooter>&amp;RProgram Finance rev 2014-05
&amp;F:  &amp;A</oddFooter>
  </headerFooter>
  <ignoredErrors>
    <ignoredError sqref="B14 E30:F30 E13 C13:D13 C29:D29 C30:D30 C14:D26 B30:B31 B16 B18 B20 B22 B24 B26 B28 C28:D28"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B1:H140"/>
  <sheetViews>
    <sheetView tabSelected="1" view="pageBreakPreview" topLeftCell="A24" zoomScale="90" zoomScaleNormal="85" zoomScaleSheetLayoutView="90" workbookViewId="0">
      <selection activeCell="B2" sqref="B2:H2"/>
    </sheetView>
  </sheetViews>
  <sheetFormatPr defaultColWidth="9.08984375" defaultRowHeight="14.5" x14ac:dyDescent="0.35"/>
  <cols>
    <col min="1" max="1" width="9.08984375" style="32"/>
    <col min="2" max="2" width="65.81640625" style="33" customWidth="1"/>
    <col min="3" max="4" width="15" style="32" customWidth="1"/>
    <col min="5" max="5" width="6.90625" style="32" customWidth="1"/>
    <col min="6" max="8" width="26.81640625" style="32" customWidth="1"/>
    <col min="9" max="16384" width="9.08984375" style="32"/>
  </cols>
  <sheetData>
    <row r="1" spans="2:8" s="4" customFormat="1" x14ac:dyDescent="0.35">
      <c r="B1" s="5"/>
    </row>
    <row r="2" spans="2:8" s="77" customFormat="1" ht="45" customHeight="1" x14ac:dyDescent="0.45">
      <c r="B2" s="283" t="s">
        <v>208</v>
      </c>
      <c r="C2" s="283"/>
      <c r="D2" s="283"/>
      <c r="E2" s="283"/>
      <c r="F2" s="283"/>
      <c r="G2" s="283"/>
      <c r="H2" s="283"/>
    </row>
    <row r="3" spans="2:8" s="4" customFormat="1" x14ac:dyDescent="0.35">
      <c r="B3" s="20"/>
      <c r="C3" s="20"/>
      <c r="D3" s="20"/>
      <c r="E3" s="20"/>
      <c r="F3" s="20"/>
      <c r="G3" s="20"/>
    </row>
    <row r="4" spans="2:8" s="4" customFormat="1" x14ac:dyDescent="0.35">
      <c r="B4" s="1" t="str">
        <f>'Summary Budget'!B4</f>
        <v xml:space="preserve">Grantee:  </v>
      </c>
      <c r="C4" s="16"/>
      <c r="D4" s="17"/>
      <c r="E4" s="5"/>
      <c r="F4" s="5"/>
      <c r="G4" s="5"/>
    </row>
    <row r="5" spans="2:8" s="4" customFormat="1" x14ac:dyDescent="0.35">
      <c r="B5" s="1" t="str">
        <f>'Summary Budget'!B5</f>
        <v xml:space="preserve">Grant PO No. (or ID/FCO No.):    </v>
      </c>
      <c r="C5" s="18"/>
      <c r="D5" s="17"/>
      <c r="E5" s="5"/>
      <c r="F5" s="5"/>
      <c r="G5" s="5"/>
    </row>
    <row r="6" spans="2:8" s="4" customFormat="1" x14ac:dyDescent="0.35">
      <c r="B6" s="1" t="str">
        <f>'Summary Budget'!B6</f>
        <v xml:space="preserve">Grant Title:  </v>
      </c>
      <c r="C6" s="16"/>
      <c r="D6" s="16"/>
      <c r="E6" s="16"/>
      <c r="F6" s="16"/>
      <c r="G6" s="16"/>
    </row>
    <row r="7" spans="2:8" s="4" customFormat="1" x14ac:dyDescent="0.35">
      <c r="B7" s="1" t="str">
        <f>'Summary Budget'!B7</f>
        <v xml:space="preserve">Period of Grant Performance:  </v>
      </c>
      <c r="C7" s="1"/>
      <c r="D7" s="1"/>
      <c r="E7" s="1"/>
      <c r="F7" s="19"/>
      <c r="G7" s="3"/>
    </row>
    <row r="8" spans="2:8" s="4" customFormat="1" x14ac:dyDescent="0.35">
      <c r="B8" s="1" t="str">
        <f>'Summary Budget'!B8</f>
        <v xml:space="preserve">Currency:   </v>
      </c>
      <c r="C8" s="1"/>
      <c r="D8" s="1"/>
      <c r="E8" s="1"/>
      <c r="F8" s="19"/>
      <c r="G8" s="113"/>
    </row>
    <row r="9" spans="2:8" ht="15" thickBot="1" x14ac:dyDescent="0.4">
      <c r="G9" s="113" t="s">
        <v>144</v>
      </c>
    </row>
    <row r="10" spans="2:8" s="33" customFormat="1" ht="27" customHeight="1" thickTop="1" x14ac:dyDescent="0.35">
      <c r="B10" s="289" t="s">
        <v>127</v>
      </c>
      <c r="C10" s="291" t="s">
        <v>128</v>
      </c>
      <c r="D10" s="291" t="s">
        <v>90</v>
      </c>
      <c r="E10" s="291" t="s">
        <v>129</v>
      </c>
      <c r="F10" s="24" t="s">
        <v>142</v>
      </c>
      <c r="G10" s="24" t="s">
        <v>143</v>
      </c>
      <c r="H10" s="89" t="s">
        <v>9</v>
      </c>
    </row>
    <row r="11" spans="2:8" s="63" customFormat="1" ht="27" customHeight="1" thickBot="1" x14ac:dyDescent="0.4">
      <c r="B11" s="290"/>
      <c r="C11" s="292"/>
      <c r="D11" s="292"/>
      <c r="E11" s="292"/>
      <c r="F11" s="110" t="s">
        <v>146</v>
      </c>
      <c r="G11" s="110" t="s">
        <v>146</v>
      </c>
      <c r="H11" s="111" t="s">
        <v>146</v>
      </c>
    </row>
    <row r="12" spans="2:8" s="59" customFormat="1" x14ac:dyDescent="0.35">
      <c r="B12" s="60"/>
      <c r="C12" s="61"/>
      <c r="D12" s="62"/>
      <c r="E12" s="62"/>
      <c r="F12" s="78"/>
      <c r="G12" s="78"/>
      <c r="H12" s="79"/>
    </row>
    <row r="13" spans="2:8" x14ac:dyDescent="0.35">
      <c r="B13" s="52" t="s">
        <v>130</v>
      </c>
      <c r="C13" s="114"/>
      <c r="D13" s="115"/>
      <c r="E13" s="115"/>
      <c r="F13" s="116"/>
      <c r="G13" s="116"/>
      <c r="H13" s="117"/>
    </row>
    <row r="14" spans="2:8" s="96" customFormat="1" ht="12" x14ac:dyDescent="0.3">
      <c r="B14" s="97"/>
      <c r="C14" s="92" t="s">
        <v>4</v>
      </c>
      <c r="D14" s="93" t="s">
        <v>151</v>
      </c>
      <c r="E14" s="93" t="s">
        <v>152</v>
      </c>
      <c r="F14" s="98"/>
      <c r="G14" s="98"/>
      <c r="H14" s="99"/>
    </row>
    <row r="15" spans="2:8" s="96" customFormat="1" x14ac:dyDescent="0.35">
      <c r="B15" s="70" t="s">
        <v>162</v>
      </c>
      <c r="C15" s="92"/>
      <c r="D15" s="93"/>
      <c r="E15" s="93"/>
      <c r="F15" s="98"/>
      <c r="G15" s="98"/>
      <c r="H15" s="99"/>
    </row>
    <row r="16" spans="2:8" x14ac:dyDescent="0.35">
      <c r="B16" s="101" t="s">
        <v>147</v>
      </c>
      <c r="C16" s="87"/>
      <c r="D16" s="51"/>
      <c r="E16" s="88"/>
      <c r="F16" s="35">
        <f>+C16*D16*E16</f>
        <v>0</v>
      </c>
      <c r="G16" s="35">
        <f>+C16*D16*E16</f>
        <v>0</v>
      </c>
      <c r="H16" s="37">
        <f>+G16+F16</f>
        <v>0</v>
      </c>
    </row>
    <row r="17" spans="2:8" x14ac:dyDescent="0.35">
      <c r="B17" s="101" t="s">
        <v>147</v>
      </c>
      <c r="C17" s="87"/>
      <c r="D17" s="51"/>
      <c r="E17" s="88"/>
      <c r="F17" s="35">
        <f t="shared" ref="F17:F18" si="0">+C17*D17*E17</f>
        <v>0</v>
      </c>
      <c r="G17" s="35">
        <f t="shared" ref="G17:G18" si="1">+C17*D17*E17</f>
        <v>0</v>
      </c>
      <c r="H17" s="37">
        <f t="shared" ref="H17:H18" si="2">+G17+F17</f>
        <v>0</v>
      </c>
    </row>
    <row r="18" spans="2:8" x14ac:dyDescent="0.35">
      <c r="B18" s="101" t="s">
        <v>147</v>
      </c>
      <c r="C18" s="87"/>
      <c r="D18" s="51"/>
      <c r="E18" s="88"/>
      <c r="F18" s="35">
        <f t="shared" si="0"/>
        <v>0</v>
      </c>
      <c r="G18" s="35">
        <f t="shared" si="1"/>
        <v>0</v>
      </c>
      <c r="H18" s="37">
        <f t="shared" si="2"/>
        <v>0</v>
      </c>
    </row>
    <row r="19" spans="2:8" s="96" customFormat="1" x14ac:dyDescent="0.35">
      <c r="B19" s="70" t="s">
        <v>163</v>
      </c>
      <c r="C19" s="92"/>
      <c r="D19" s="93"/>
      <c r="E19" s="93"/>
      <c r="F19" s="98"/>
      <c r="G19" s="98"/>
      <c r="H19" s="99"/>
    </row>
    <row r="20" spans="2:8" x14ac:dyDescent="0.35">
      <c r="B20" s="101" t="s">
        <v>147</v>
      </c>
      <c r="C20" s="87"/>
      <c r="D20" s="51"/>
      <c r="E20" s="88"/>
      <c r="F20" s="35">
        <f t="shared" ref="F20:F24" si="3">+C20*D20*E20</f>
        <v>0</v>
      </c>
      <c r="G20" s="35">
        <f t="shared" ref="G20:G24" si="4">+C20*D20*E20</f>
        <v>0</v>
      </c>
      <c r="H20" s="37">
        <f t="shared" ref="H20:H24" si="5">+G20+F20</f>
        <v>0</v>
      </c>
    </row>
    <row r="21" spans="2:8" x14ac:dyDescent="0.35">
      <c r="B21" s="101" t="s">
        <v>147</v>
      </c>
      <c r="C21" s="87"/>
      <c r="D21" s="51"/>
      <c r="E21" s="88"/>
      <c r="F21" s="35">
        <f t="shared" si="3"/>
        <v>0</v>
      </c>
      <c r="G21" s="35">
        <f t="shared" si="4"/>
        <v>0</v>
      </c>
      <c r="H21" s="37">
        <f t="shared" si="5"/>
        <v>0</v>
      </c>
    </row>
    <row r="22" spans="2:8" x14ac:dyDescent="0.35">
      <c r="B22" s="101" t="s">
        <v>147</v>
      </c>
      <c r="C22" s="87"/>
      <c r="D22" s="51"/>
      <c r="E22" s="88"/>
      <c r="F22" s="35">
        <f t="shared" si="3"/>
        <v>0</v>
      </c>
      <c r="G22" s="35">
        <f t="shared" si="4"/>
        <v>0</v>
      </c>
      <c r="H22" s="37">
        <f t="shared" si="5"/>
        <v>0</v>
      </c>
    </row>
    <row r="23" spans="2:8" x14ac:dyDescent="0.35">
      <c r="B23" s="101" t="s">
        <v>148</v>
      </c>
      <c r="C23" s="87"/>
      <c r="D23" s="51"/>
      <c r="E23" s="88"/>
      <c r="F23" s="35">
        <f t="shared" si="3"/>
        <v>0</v>
      </c>
      <c r="G23" s="35">
        <f t="shared" si="4"/>
        <v>0</v>
      </c>
      <c r="H23" s="37">
        <f t="shared" si="5"/>
        <v>0</v>
      </c>
    </row>
    <row r="24" spans="2:8" x14ac:dyDescent="0.35">
      <c r="B24" s="101" t="s">
        <v>148</v>
      </c>
      <c r="C24" s="87"/>
      <c r="D24" s="51"/>
      <c r="E24" s="88"/>
      <c r="F24" s="35">
        <f t="shared" si="3"/>
        <v>0</v>
      </c>
      <c r="G24" s="35">
        <f t="shared" si="4"/>
        <v>0</v>
      </c>
      <c r="H24" s="37">
        <f t="shared" si="5"/>
        <v>0</v>
      </c>
    </row>
    <row r="25" spans="2:8" s="108" customFormat="1" x14ac:dyDescent="0.35">
      <c r="B25" s="131" t="s">
        <v>182</v>
      </c>
      <c r="C25" s="64"/>
      <c r="D25" s="64"/>
      <c r="E25" s="64"/>
      <c r="F25" s="65">
        <f>SUM(F15:F24)</f>
        <v>0</v>
      </c>
      <c r="G25" s="65">
        <f>SUM(G15:G24)</f>
        <v>0</v>
      </c>
      <c r="H25" s="66">
        <f>SUM(H15:H24)</f>
        <v>0</v>
      </c>
    </row>
    <row r="26" spans="2:8" x14ac:dyDescent="0.35">
      <c r="B26" s="34"/>
      <c r="C26" s="35"/>
      <c r="D26" s="36"/>
      <c r="E26" s="36"/>
      <c r="F26" s="35"/>
      <c r="G26" s="35"/>
      <c r="H26" s="37"/>
    </row>
    <row r="27" spans="2:8" x14ac:dyDescent="0.35">
      <c r="B27" s="52" t="s">
        <v>131</v>
      </c>
      <c r="C27" s="115"/>
      <c r="D27" s="115"/>
      <c r="E27" s="115"/>
      <c r="F27" s="116"/>
      <c r="G27" s="118"/>
      <c r="H27" s="117"/>
    </row>
    <row r="28" spans="2:8" x14ac:dyDescent="0.35">
      <c r="B28" s="67" t="s">
        <v>149</v>
      </c>
      <c r="C28" s="68" t="s">
        <v>150</v>
      </c>
      <c r="D28" s="36"/>
      <c r="E28" s="36"/>
      <c r="F28" s="35"/>
      <c r="G28" s="35"/>
      <c r="H28" s="37">
        <f>+G28+F28</f>
        <v>0</v>
      </c>
    </row>
    <row r="29" spans="2:8" s="108" customFormat="1" x14ac:dyDescent="0.35">
      <c r="B29" s="131" t="s">
        <v>183</v>
      </c>
      <c r="C29" s="65"/>
      <c r="D29" s="64"/>
      <c r="E29" s="69"/>
      <c r="F29" s="65">
        <f>SUM(F28:F28)</f>
        <v>0</v>
      </c>
      <c r="G29" s="65">
        <f>SUM(G28:G28)</f>
        <v>0</v>
      </c>
      <c r="H29" s="66">
        <f>SUM(H28)</f>
        <v>0</v>
      </c>
    </row>
    <row r="30" spans="2:8" x14ac:dyDescent="0.35">
      <c r="B30" s="34"/>
      <c r="C30" s="39"/>
      <c r="D30" s="40"/>
      <c r="E30" s="41"/>
      <c r="F30" s="39"/>
      <c r="G30" s="39"/>
      <c r="H30" s="42"/>
    </row>
    <row r="31" spans="2:8" x14ac:dyDescent="0.35">
      <c r="B31" s="52" t="s">
        <v>132</v>
      </c>
      <c r="C31" s="115"/>
      <c r="D31" s="115"/>
      <c r="E31" s="115"/>
      <c r="F31" s="119"/>
      <c r="G31" s="119"/>
      <c r="H31" s="120"/>
    </row>
    <row r="32" spans="2:8" s="96" customFormat="1" ht="12" x14ac:dyDescent="0.3">
      <c r="B32" s="91"/>
      <c r="C32" s="92" t="s">
        <v>4</v>
      </c>
      <c r="D32" s="93" t="s">
        <v>88</v>
      </c>
      <c r="E32" s="93" t="s">
        <v>89</v>
      </c>
      <c r="F32" s="94"/>
      <c r="G32" s="94"/>
      <c r="H32" s="95"/>
    </row>
    <row r="33" spans="2:8" x14ac:dyDescent="0.35">
      <c r="B33" s="38" t="s">
        <v>153</v>
      </c>
      <c r="C33" s="36"/>
      <c r="D33" s="36"/>
      <c r="E33" s="36"/>
      <c r="F33" s="35">
        <f t="shared" ref="F33" si="6">+C33*D33*E33</f>
        <v>0</v>
      </c>
      <c r="G33" s="35">
        <f t="shared" ref="G33" si="7">+C33*D33*E33</f>
        <v>0</v>
      </c>
      <c r="H33" s="37">
        <f t="shared" ref="H33" si="8">+G33+F33</f>
        <v>0</v>
      </c>
    </row>
    <row r="34" spans="2:8" x14ac:dyDescent="0.35">
      <c r="B34" s="38" t="s">
        <v>153</v>
      </c>
      <c r="C34" s="36"/>
      <c r="D34" s="36"/>
      <c r="E34" s="36"/>
      <c r="F34" s="35">
        <f t="shared" ref="F34" si="9">+C34*D34*E34</f>
        <v>0</v>
      </c>
      <c r="G34" s="35">
        <f t="shared" ref="G34" si="10">+C34*D34*E34</f>
        <v>0</v>
      </c>
      <c r="H34" s="37">
        <f t="shared" ref="H34" si="11">+G34+F34</f>
        <v>0</v>
      </c>
    </row>
    <row r="35" spans="2:8" s="108" customFormat="1" x14ac:dyDescent="0.35">
      <c r="B35" s="131" t="s">
        <v>184</v>
      </c>
      <c r="C35" s="64"/>
      <c r="D35" s="64"/>
      <c r="E35" s="64"/>
      <c r="F35" s="65">
        <f>SUM(F33:F34)</f>
        <v>0</v>
      </c>
      <c r="G35" s="65">
        <f>SUM(G33:G34)</f>
        <v>0</v>
      </c>
      <c r="H35" s="66">
        <f>SUM(H33:H34)</f>
        <v>0</v>
      </c>
    </row>
    <row r="36" spans="2:8" x14ac:dyDescent="0.35">
      <c r="B36" s="34"/>
      <c r="C36" s="43"/>
      <c r="D36" s="44"/>
      <c r="E36" s="36"/>
      <c r="F36" s="35"/>
      <c r="G36" s="35"/>
      <c r="H36" s="37"/>
    </row>
    <row r="37" spans="2:8" x14ac:dyDescent="0.35">
      <c r="B37" s="52" t="s">
        <v>133</v>
      </c>
      <c r="C37" s="115"/>
      <c r="D37" s="121"/>
      <c r="E37" s="121"/>
      <c r="F37" s="119"/>
      <c r="G37" s="119"/>
      <c r="H37" s="120"/>
    </row>
    <row r="38" spans="2:8" x14ac:dyDescent="0.35">
      <c r="B38" s="90"/>
      <c r="C38" s="92" t="s">
        <v>5</v>
      </c>
      <c r="D38" s="93" t="s">
        <v>91</v>
      </c>
      <c r="E38" s="93" t="s">
        <v>90</v>
      </c>
      <c r="F38" s="71"/>
      <c r="G38" s="71"/>
      <c r="H38" s="72"/>
    </row>
    <row r="39" spans="2:8" x14ac:dyDescent="0.35">
      <c r="B39" s="38" t="s">
        <v>154</v>
      </c>
      <c r="C39" s="73"/>
      <c r="D39" s="100"/>
      <c r="E39" s="100"/>
      <c r="F39" s="35">
        <f t="shared" ref="F39:F40" si="12">+C39*D39*E39</f>
        <v>0</v>
      </c>
      <c r="G39" s="35">
        <f t="shared" ref="G39:G40" si="13">+C39*D39*E39</f>
        <v>0</v>
      </c>
      <c r="H39" s="37">
        <f t="shared" ref="H39:H40" si="14">+G39+F39</f>
        <v>0</v>
      </c>
    </row>
    <row r="40" spans="2:8" ht="13.75" customHeight="1" x14ac:dyDescent="0.35">
      <c r="B40" s="38" t="s">
        <v>154</v>
      </c>
      <c r="C40" s="35"/>
      <c r="D40" s="35"/>
      <c r="E40" s="35"/>
      <c r="F40" s="35">
        <f t="shared" si="12"/>
        <v>0</v>
      </c>
      <c r="G40" s="35">
        <f t="shared" si="13"/>
        <v>0</v>
      </c>
      <c r="H40" s="37">
        <f t="shared" si="14"/>
        <v>0</v>
      </c>
    </row>
    <row r="41" spans="2:8" s="108" customFormat="1" x14ac:dyDescent="0.35">
      <c r="B41" s="131" t="s">
        <v>185</v>
      </c>
      <c r="C41" s="64"/>
      <c r="D41" s="64"/>
      <c r="E41" s="64"/>
      <c r="F41" s="65">
        <f>SUM(F39:F40)</f>
        <v>0</v>
      </c>
      <c r="G41" s="65">
        <f>SUM(G39:G40)</f>
        <v>0</v>
      </c>
      <c r="H41" s="66">
        <f>SUM(H39:H40)</f>
        <v>0</v>
      </c>
    </row>
    <row r="42" spans="2:8" x14ac:dyDescent="0.35">
      <c r="B42" s="34"/>
      <c r="C42" s="43"/>
      <c r="D42" s="44"/>
      <c r="E42" s="36"/>
      <c r="F42" s="35"/>
      <c r="G42" s="35"/>
      <c r="H42" s="37"/>
    </row>
    <row r="43" spans="2:8" x14ac:dyDescent="0.35">
      <c r="B43" s="52" t="s">
        <v>134</v>
      </c>
      <c r="C43" s="115"/>
      <c r="D43" s="122"/>
      <c r="E43" s="122"/>
      <c r="F43" s="119"/>
      <c r="G43" s="119"/>
      <c r="H43" s="120"/>
    </row>
    <row r="44" spans="2:8" x14ac:dyDescent="0.35">
      <c r="B44" s="90"/>
      <c r="C44" s="92" t="s">
        <v>5</v>
      </c>
      <c r="D44" s="93" t="s">
        <v>91</v>
      </c>
      <c r="E44" s="93" t="s">
        <v>89</v>
      </c>
      <c r="F44" s="71"/>
      <c r="G44" s="71"/>
      <c r="H44" s="72"/>
    </row>
    <row r="45" spans="2:8" s="107" customFormat="1" x14ac:dyDescent="0.35">
      <c r="B45" s="70" t="s">
        <v>155</v>
      </c>
      <c r="C45" s="102"/>
      <c r="D45" s="103"/>
      <c r="E45" s="104"/>
      <c r="F45" s="105"/>
      <c r="G45" s="105"/>
      <c r="H45" s="106"/>
    </row>
    <row r="46" spans="2:8" x14ac:dyDescent="0.35">
      <c r="B46" s="101" t="s">
        <v>158</v>
      </c>
      <c r="C46" s="36"/>
      <c r="D46" s="36"/>
      <c r="E46" s="36"/>
      <c r="F46" s="35">
        <f t="shared" ref="F46:F48" si="15">+C46*D46*E46</f>
        <v>0</v>
      </c>
      <c r="G46" s="35">
        <f t="shared" ref="G46:G48" si="16">+C46*D46*E46</f>
        <v>0</v>
      </c>
      <c r="H46" s="37">
        <f t="shared" ref="H46:H48" si="17">+G46+F46</f>
        <v>0</v>
      </c>
    </row>
    <row r="47" spans="2:8" x14ac:dyDescent="0.35">
      <c r="B47" s="101" t="s">
        <v>157</v>
      </c>
      <c r="C47" s="36"/>
      <c r="D47" s="36"/>
      <c r="E47" s="36"/>
      <c r="F47" s="35">
        <f t="shared" si="15"/>
        <v>0</v>
      </c>
      <c r="G47" s="35">
        <f t="shared" si="16"/>
        <v>0</v>
      </c>
      <c r="H47" s="37">
        <f t="shared" si="17"/>
        <v>0</v>
      </c>
    </row>
    <row r="48" spans="2:8" x14ac:dyDescent="0.35">
      <c r="B48" s="101" t="s">
        <v>159</v>
      </c>
      <c r="C48" s="36"/>
      <c r="D48" s="36"/>
      <c r="E48" s="36"/>
      <c r="F48" s="35">
        <f t="shared" si="15"/>
        <v>0</v>
      </c>
      <c r="G48" s="35">
        <f t="shared" si="16"/>
        <v>0</v>
      </c>
      <c r="H48" s="37">
        <f t="shared" si="17"/>
        <v>0</v>
      </c>
    </row>
    <row r="49" spans="2:8" s="107" customFormat="1" x14ac:dyDescent="0.35">
      <c r="B49" s="70" t="s">
        <v>156</v>
      </c>
      <c r="C49" s="293" t="s">
        <v>164</v>
      </c>
      <c r="D49" s="294"/>
      <c r="E49" s="295"/>
      <c r="F49" s="105"/>
      <c r="G49" s="105"/>
      <c r="H49" s="106"/>
    </row>
    <row r="50" spans="2:8" x14ac:dyDescent="0.35">
      <c r="B50" s="101" t="s">
        <v>158</v>
      </c>
      <c r="C50" s="45"/>
      <c r="D50" s="36"/>
      <c r="E50" s="36"/>
      <c r="F50" s="35">
        <f t="shared" ref="F50:F52" si="18">+C50*D50*E50</f>
        <v>0</v>
      </c>
      <c r="G50" s="35">
        <f t="shared" ref="G50:G52" si="19">+C50*D50*E50</f>
        <v>0</v>
      </c>
      <c r="H50" s="37">
        <f t="shared" ref="H50:H52" si="20">+G50+F50</f>
        <v>0</v>
      </c>
    </row>
    <row r="51" spans="2:8" x14ac:dyDescent="0.35">
      <c r="B51" s="101" t="s">
        <v>157</v>
      </c>
      <c r="C51" s="45"/>
      <c r="D51" s="36"/>
      <c r="E51" s="36"/>
      <c r="F51" s="35">
        <f t="shared" si="18"/>
        <v>0</v>
      </c>
      <c r="G51" s="35">
        <f t="shared" si="19"/>
        <v>0</v>
      </c>
      <c r="H51" s="37">
        <f t="shared" si="20"/>
        <v>0</v>
      </c>
    </row>
    <row r="52" spans="2:8" x14ac:dyDescent="0.35">
      <c r="B52" s="101" t="s">
        <v>160</v>
      </c>
      <c r="C52" s="45"/>
      <c r="D52" s="36"/>
      <c r="E52" s="36"/>
      <c r="F52" s="35">
        <f t="shared" si="18"/>
        <v>0</v>
      </c>
      <c r="G52" s="35">
        <f t="shared" si="19"/>
        <v>0</v>
      </c>
      <c r="H52" s="37">
        <f t="shared" si="20"/>
        <v>0</v>
      </c>
    </row>
    <row r="53" spans="2:8" x14ac:dyDescent="0.35">
      <c r="B53" s="101" t="s">
        <v>161</v>
      </c>
      <c r="C53" s="45"/>
      <c r="D53" s="36"/>
      <c r="E53" s="36"/>
      <c r="F53" s="35">
        <f t="shared" ref="F53" si="21">+C53*D53*E53</f>
        <v>0</v>
      </c>
      <c r="G53" s="35">
        <f t="shared" ref="G53" si="22">+C53*D53*E53</f>
        <v>0</v>
      </c>
      <c r="H53" s="37">
        <f t="shared" ref="H53" si="23">+G53+F53</f>
        <v>0</v>
      </c>
    </row>
    <row r="54" spans="2:8" s="108" customFormat="1" x14ac:dyDescent="0.35">
      <c r="B54" s="131" t="s">
        <v>186</v>
      </c>
      <c r="C54" s="64"/>
      <c r="D54" s="64"/>
      <c r="E54" s="64"/>
      <c r="F54" s="65">
        <f>SUM(F46:F53)</f>
        <v>0</v>
      </c>
      <c r="G54" s="65">
        <f>SUM(G46:G53)</f>
        <v>0</v>
      </c>
      <c r="H54" s="66">
        <f>SUM(H46:H53)</f>
        <v>0</v>
      </c>
    </row>
    <row r="55" spans="2:8" x14ac:dyDescent="0.35">
      <c r="B55" s="34"/>
      <c r="C55" s="36"/>
      <c r="D55" s="36"/>
      <c r="E55" s="36"/>
      <c r="F55" s="35"/>
      <c r="G55" s="35"/>
      <c r="H55" s="37"/>
    </row>
    <row r="56" spans="2:8" s="49" customFormat="1" x14ac:dyDescent="0.25">
      <c r="B56" s="52" t="s">
        <v>135</v>
      </c>
      <c r="C56" s="123"/>
      <c r="D56" s="123"/>
      <c r="E56" s="123"/>
      <c r="F56" s="124"/>
      <c r="G56" s="124"/>
      <c r="H56" s="125"/>
    </row>
    <row r="57" spans="2:8" x14ac:dyDescent="0.35">
      <c r="B57" s="38" t="s">
        <v>168</v>
      </c>
      <c r="C57" s="36"/>
      <c r="D57" s="36"/>
      <c r="E57" s="36"/>
      <c r="F57" s="35">
        <f>+C57*D57*E57</f>
        <v>0</v>
      </c>
      <c r="G57" s="35">
        <f t="shared" ref="G57:G58" si="24">+C57*D57*E57</f>
        <v>0</v>
      </c>
      <c r="H57" s="37">
        <f t="shared" ref="H57:H58" si="25">+G57+F57</f>
        <v>0</v>
      </c>
    </row>
    <row r="58" spans="2:8" x14ac:dyDescent="0.35">
      <c r="B58" s="38" t="s">
        <v>168</v>
      </c>
      <c r="C58" s="36"/>
      <c r="D58" s="36"/>
      <c r="E58" s="36"/>
      <c r="F58" s="35">
        <f t="shared" ref="F58" si="26">+C58*D58*E58</f>
        <v>0</v>
      </c>
      <c r="G58" s="35">
        <f t="shared" si="24"/>
        <v>0</v>
      </c>
      <c r="H58" s="37">
        <f t="shared" si="25"/>
        <v>0</v>
      </c>
    </row>
    <row r="59" spans="2:8" s="109" customFormat="1" x14ac:dyDescent="0.35">
      <c r="B59" s="131" t="s">
        <v>187</v>
      </c>
      <c r="C59" s="64"/>
      <c r="D59" s="64"/>
      <c r="E59" s="64"/>
      <c r="F59" s="65">
        <f>SUM(F57:F58)</f>
        <v>0</v>
      </c>
      <c r="G59" s="65">
        <f>SUM(G57:G58)</f>
        <v>0</v>
      </c>
      <c r="H59" s="66">
        <f>SUM(H57:H58)</f>
        <v>0</v>
      </c>
    </row>
    <row r="60" spans="2:8" s="49" customFormat="1" x14ac:dyDescent="0.35">
      <c r="B60" s="34"/>
      <c r="C60" s="36"/>
      <c r="D60" s="36"/>
      <c r="E60" s="36"/>
      <c r="F60" s="35"/>
      <c r="G60" s="35"/>
      <c r="H60" s="37"/>
    </row>
    <row r="61" spans="2:8" x14ac:dyDescent="0.35">
      <c r="B61" s="52" t="s">
        <v>136</v>
      </c>
      <c r="C61" s="126"/>
      <c r="D61" s="126"/>
      <c r="E61" s="126"/>
      <c r="F61" s="119"/>
      <c r="G61" s="119"/>
      <c r="H61" s="120"/>
    </row>
    <row r="62" spans="2:8" s="96" customFormat="1" x14ac:dyDescent="0.35">
      <c r="B62" s="70" t="s">
        <v>2</v>
      </c>
      <c r="C62" s="92"/>
      <c r="D62" s="93"/>
      <c r="E62" s="93"/>
      <c r="F62" s="98"/>
      <c r="G62" s="98"/>
      <c r="H62" s="99"/>
    </row>
    <row r="63" spans="2:8" x14ac:dyDescent="0.35">
      <c r="B63" s="101" t="s">
        <v>165</v>
      </c>
      <c r="C63" s="87"/>
      <c r="D63" s="51"/>
      <c r="E63" s="88"/>
      <c r="F63" s="35">
        <f>+C63*D63*E63</f>
        <v>0</v>
      </c>
      <c r="G63" s="35">
        <f>+C63*D63*E63</f>
        <v>0</v>
      </c>
      <c r="H63" s="37">
        <f>+G63+F63</f>
        <v>0</v>
      </c>
    </row>
    <row r="64" spans="2:8" x14ac:dyDescent="0.35">
      <c r="B64" s="101" t="s">
        <v>171</v>
      </c>
      <c r="C64" s="87"/>
      <c r="D64" s="51"/>
      <c r="E64" s="88"/>
      <c r="F64" s="35">
        <f t="shared" ref="F64:F69" si="27">+C64*D64*E64</f>
        <v>0</v>
      </c>
      <c r="G64" s="35">
        <f t="shared" ref="G64:G69" si="28">+C64*D64*E64</f>
        <v>0</v>
      </c>
      <c r="H64" s="37">
        <f t="shared" ref="H64:H69" si="29">+G64+F64</f>
        <v>0</v>
      </c>
    </row>
    <row r="65" spans="2:8" x14ac:dyDescent="0.35">
      <c r="B65" s="101" t="s">
        <v>166</v>
      </c>
      <c r="C65" s="87"/>
      <c r="D65" s="51"/>
      <c r="E65" s="88"/>
      <c r="F65" s="35">
        <f t="shared" si="27"/>
        <v>0</v>
      </c>
      <c r="G65" s="35">
        <f t="shared" si="28"/>
        <v>0</v>
      </c>
      <c r="H65" s="37">
        <f t="shared" si="29"/>
        <v>0</v>
      </c>
    </row>
    <row r="66" spans="2:8" x14ac:dyDescent="0.35">
      <c r="B66" s="101" t="s">
        <v>167</v>
      </c>
      <c r="C66" s="87"/>
      <c r="D66" s="51"/>
      <c r="E66" s="88"/>
      <c r="F66" s="35">
        <f t="shared" si="27"/>
        <v>0</v>
      </c>
      <c r="G66" s="35">
        <f t="shared" si="28"/>
        <v>0</v>
      </c>
      <c r="H66" s="37">
        <f t="shared" si="29"/>
        <v>0</v>
      </c>
    </row>
    <row r="67" spans="2:8" x14ac:dyDescent="0.35">
      <c r="B67" s="101" t="s">
        <v>169</v>
      </c>
      <c r="C67" s="87"/>
      <c r="D67" s="51"/>
      <c r="E67" s="88"/>
      <c r="F67" s="35">
        <f t="shared" si="27"/>
        <v>0</v>
      </c>
      <c r="G67" s="35">
        <f t="shared" si="28"/>
        <v>0</v>
      </c>
      <c r="H67" s="37">
        <f t="shared" si="29"/>
        <v>0</v>
      </c>
    </row>
    <row r="68" spans="2:8" x14ac:dyDescent="0.35">
      <c r="B68" s="101" t="s">
        <v>170</v>
      </c>
      <c r="C68" s="87"/>
      <c r="D68" s="51"/>
      <c r="E68" s="88"/>
      <c r="F68" s="35">
        <f t="shared" si="27"/>
        <v>0</v>
      </c>
      <c r="G68" s="35">
        <f t="shared" si="28"/>
        <v>0</v>
      </c>
      <c r="H68" s="37">
        <f t="shared" si="29"/>
        <v>0</v>
      </c>
    </row>
    <row r="69" spans="2:8" x14ac:dyDescent="0.35">
      <c r="B69" s="101" t="s">
        <v>170</v>
      </c>
      <c r="C69" s="87"/>
      <c r="D69" s="51"/>
      <c r="E69" s="88"/>
      <c r="F69" s="35">
        <f t="shared" si="27"/>
        <v>0</v>
      </c>
      <c r="G69" s="35">
        <f t="shared" si="28"/>
        <v>0</v>
      </c>
      <c r="H69" s="37">
        <f t="shared" si="29"/>
        <v>0</v>
      </c>
    </row>
    <row r="70" spans="2:8" s="96" customFormat="1" x14ac:dyDescent="0.35">
      <c r="B70" s="70" t="s">
        <v>126</v>
      </c>
      <c r="C70" s="92"/>
      <c r="D70" s="93"/>
      <c r="E70" s="93"/>
      <c r="F70" s="98"/>
      <c r="G70" s="98"/>
      <c r="H70" s="99"/>
    </row>
    <row r="71" spans="2:8" x14ac:dyDescent="0.35">
      <c r="B71" s="101" t="s">
        <v>174</v>
      </c>
      <c r="C71" s="87"/>
      <c r="D71" s="51"/>
      <c r="E71" s="88"/>
      <c r="F71" s="35">
        <f t="shared" ref="F71:F79" si="30">+C71*D71*E71</f>
        <v>0</v>
      </c>
      <c r="G71" s="35">
        <f t="shared" ref="G71:G79" si="31">+C71*D71*E71</f>
        <v>0</v>
      </c>
      <c r="H71" s="37">
        <f t="shared" ref="H71:H79" si="32">+G71+F71</f>
        <v>0</v>
      </c>
    </row>
    <row r="72" spans="2:8" x14ac:dyDescent="0.35">
      <c r="B72" s="101" t="s">
        <v>172</v>
      </c>
      <c r="C72" s="87"/>
      <c r="D72" s="51"/>
      <c r="E72" s="88"/>
      <c r="F72" s="35">
        <f t="shared" si="30"/>
        <v>0</v>
      </c>
      <c r="G72" s="35">
        <f t="shared" si="31"/>
        <v>0</v>
      </c>
      <c r="H72" s="37">
        <f t="shared" si="32"/>
        <v>0</v>
      </c>
    </row>
    <row r="73" spans="2:8" x14ac:dyDescent="0.35">
      <c r="B73" s="101" t="s">
        <v>176</v>
      </c>
      <c r="C73" s="87"/>
      <c r="D73" s="51"/>
      <c r="E73" s="88"/>
      <c r="F73" s="35">
        <f t="shared" si="30"/>
        <v>0</v>
      </c>
      <c r="G73" s="35">
        <f t="shared" si="31"/>
        <v>0</v>
      </c>
      <c r="H73" s="37">
        <f t="shared" si="32"/>
        <v>0</v>
      </c>
    </row>
    <row r="74" spans="2:8" x14ac:dyDescent="0.35">
      <c r="B74" s="101" t="s">
        <v>175</v>
      </c>
      <c r="C74" s="87"/>
      <c r="D74" s="51"/>
      <c r="E74" s="88"/>
      <c r="F74" s="35"/>
      <c r="G74" s="35"/>
      <c r="H74" s="37"/>
    </row>
    <row r="75" spans="2:8" x14ac:dyDescent="0.35">
      <c r="B75" s="112" t="s">
        <v>177</v>
      </c>
      <c r="C75" s="87"/>
      <c r="D75" s="51"/>
      <c r="E75" s="88"/>
      <c r="F75" s="35">
        <f t="shared" si="30"/>
        <v>0</v>
      </c>
      <c r="G75" s="35">
        <f t="shared" si="31"/>
        <v>0</v>
      </c>
      <c r="H75" s="37">
        <f t="shared" si="32"/>
        <v>0</v>
      </c>
    </row>
    <row r="76" spans="2:8" x14ac:dyDescent="0.35">
      <c r="B76" s="112" t="s">
        <v>178</v>
      </c>
      <c r="C76" s="87"/>
      <c r="D76" s="51"/>
      <c r="E76" s="88"/>
      <c r="F76" s="35">
        <f t="shared" si="30"/>
        <v>0</v>
      </c>
      <c r="G76" s="35">
        <f t="shared" si="31"/>
        <v>0</v>
      </c>
      <c r="H76" s="37">
        <f t="shared" si="32"/>
        <v>0</v>
      </c>
    </row>
    <row r="77" spans="2:8" x14ac:dyDescent="0.35">
      <c r="B77" s="101" t="s">
        <v>173</v>
      </c>
      <c r="C77" s="87"/>
      <c r="D77" s="51"/>
      <c r="E77" s="88"/>
      <c r="F77" s="35">
        <f t="shared" si="30"/>
        <v>0</v>
      </c>
      <c r="G77" s="35">
        <f t="shared" si="31"/>
        <v>0</v>
      </c>
      <c r="H77" s="37">
        <f t="shared" si="32"/>
        <v>0</v>
      </c>
    </row>
    <row r="78" spans="2:8" x14ac:dyDescent="0.35">
      <c r="B78" s="101" t="s">
        <v>170</v>
      </c>
      <c r="C78" s="87"/>
      <c r="D78" s="51"/>
      <c r="E78" s="88"/>
      <c r="F78" s="35">
        <f t="shared" si="30"/>
        <v>0</v>
      </c>
      <c r="G78" s="35">
        <f t="shared" si="31"/>
        <v>0</v>
      </c>
      <c r="H78" s="37">
        <f t="shared" si="32"/>
        <v>0</v>
      </c>
    </row>
    <row r="79" spans="2:8" x14ac:dyDescent="0.35">
      <c r="B79" s="101" t="s">
        <v>170</v>
      </c>
      <c r="C79" s="87"/>
      <c r="D79" s="51"/>
      <c r="E79" s="88"/>
      <c r="F79" s="35">
        <f t="shared" si="30"/>
        <v>0</v>
      </c>
      <c r="G79" s="35">
        <f t="shared" si="31"/>
        <v>0</v>
      </c>
      <c r="H79" s="37">
        <f t="shared" si="32"/>
        <v>0</v>
      </c>
    </row>
    <row r="80" spans="2:8" s="108" customFormat="1" x14ac:dyDescent="0.35">
      <c r="B80" s="131" t="s">
        <v>188</v>
      </c>
      <c r="C80" s="64"/>
      <c r="D80" s="64"/>
      <c r="E80" s="64"/>
      <c r="F80" s="65">
        <f>SUM(F63:F79)</f>
        <v>0</v>
      </c>
      <c r="G80" s="65">
        <f>SUM(G63:G79)</f>
        <v>0</v>
      </c>
      <c r="H80" s="66">
        <f>SUM(H63:H79)</f>
        <v>0</v>
      </c>
    </row>
    <row r="81" spans="2:8" x14ac:dyDescent="0.35">
      <c r="B81" s="34"/>
      <c r="C81" s="36"/>
      <c r="D81" s="36"/>
      <c r="E81" s="36"/>
      <c r="F81" s="35"/>
      <c r="G81" s="35"/>
      <c r="H81" s="37"/>
    </row>
    <row r="82" spans="2:8" x14ac:dyDescent="0.35">
      <c r="B82" s="52" t="s">
        <v>137</v>
      </c>
      <c r="C82" s="53"/>
      <c r="D82" s="46"/>
      <c r="E82" s="46"/>
      <c r="F82" s="47"/>
      <c r="G82" s="47"/>
      <c r="H82" s="48"/>
    </row>
    <row r="83" spans="2:8" x14ac:dyDescent="0.35">
      <c r="B83" s="67" t="s">
        <v>179</v>
      </c>
      <c r="C83" s="68" t="s">
        <v>150</v>
      </c>
      <c r="D83" s="36"/>
      <c r="E83" s="36"/>
      <c r="F83" s="35"/>
      <c r="G83" s="35"/>
      <c r="H83" s="37">
        <f>+G83+F83</f>
        <v>0</v>
      </c>
    </row>
    <row r="84" spans="2:8" s="109" customFormat="1" x14ac:dyDescent="0.35">
      <c r="B84" s="131" t="s">
        <v>189</v>
      </c>
      <c r="C84" s="64"/>
      <c r="D84" s="64"/>
      <c r="E84" s="64"/>
      <c r="F84" s="65">
        <f>SUM(F83:F83)</f>
        <v>0</v>
      </c>
      <c r="G84" s="65">
        <f>SUM(G83:G83)</f>
        <v>0</v>
      </c>
      <c r="H84" s="66">
        <f>SUM(H83:H83)</f>
        <v>0</v>
      </c>
    </row>
    <row r="85" spans="2:8" x14ac:dyDescent="0.35">
      <c r="B85" s="50"/>
      <c r="C85" s="54"/>
      <c r="D85" s="36"/>
      <c r="E85" s="36"/>
      <c r="F85" s="35"/>
      <c r="G85" s="35"/>
      <c r="H85" s="37"/>
    </row>
    <row r="86" spans="2:8" x14ac:dyDescent="0.35">
      <c r="B86" s="52" t="s">
        <v>138</v>
      </c>
      <c r="C86" s="123"/>
      <c r="D86" s="123"/>
      <c r="E86" s="123"/>
      <c r="F86" s="124"/>
      <c r="G86" s="124"/>
      <c r="H86" s="125"/>
    </row>
    <row r="87" spans="2:8" x14ac:dyDescent="0.35">
      <c r="B87" s="38" t="s">
        <v>170</v>
      </c>
      <c r="C87" s="36"/>
      <c r="D87" s="36"/>
      <c r="E87" s="36"/>
      <c r="F87" s="35">
        <f>+C87*D87*E87</f>
        <v>0</v>
      </c>
      <c r="G87" s="35">
        <f t="shared" ref="G87:G88" si="33">+C87*D87*E87</f>
        <v>0</v>
      </c>
      <c r="H87" s="37">
        <f t="shared" ref="H87:H88" si="34">+G87+F87</f>
        <v>0</v>
      </c>
    </row>
    <row r="88" spans="2:8" x14ac:dyDescent="0.35">
      <c r="B88" s="38" t="s">
        <v>170</v>
      </c>
      <c r="C88" s="36"/>
      <c r="D88" s="36"/>
      <c r="E88" s="36"/>
      <c r="F88" s="35">
        <f t="shared" ref="F88" si="35">+C88*D88*E88</f>
        <v>0</v>
      </c>
      <c r="G88" s="35">
        <f t="shared" si="33"/>
        <v>0</v>
      </c>
      <c r="H88" s="37">
        <f t="shared" si="34"/>
        <v>0</v>
      </c>
    </row>
    <row r="89" spans="2:8" s="108" customFormat="1" x14ac:dyDescent="0.35">
      <c r="B89" s="131" t="s">
        <v>190</v>
      </c>
      <c r="C89" s="64"/>
      <c r="D89" s="64"/>
      <c r="E89" s="64"/>
      <c r="F89" s="65">
        <f>SUM(F87:F88)</f>
        <v>0</v>
      </c>
      <c r="G89" s="65">
        <f>SUM(G87:G88)</f>
        <v>0</v>
      </c>
      <c r="H89" s="66">
        <f>SUM(H87:H88)</f>
        <v>0</v>
      </c>
    </row>
    <row r="90" spans="2:8" x14ac:dyDescent="0.35">
      <c r="B90" s="34"/>
      <c r="C90" s="36"/>
      <c r="D90" s="36"/>
      <c r="E90" s="36"/>
      <c r="F90" s="35"/>
      <c r="G90" s="35"/>
      <c r="H90" s="37"/>
    </row>
    <row r="91" spans="2:8" ht="15" thickBot="1" x14ac:dyDescent="0.4">
      <c r="B91" s="286" t="s">
        <v>7</v>
      </c>
      <c r="C91" s="287"/>
      <c r="D91" s="287"/>
      <c r="E91" s="288"/>
      <c r="F91" s="55">
        <f>+F25+F29+F35+F41+F54+F59+F80+F84+F89</f>
        <v>0</v>
      </c>
      <c r="G91" s="55">
        <f>+G25+G29+G35+G41+G54+G59+G80+G84+G89</f>
        <v>0</v>
      </c>
      <c r="H91" s="56">
        <f>+H25+H29+H35+H41+H54+H59+H80+H84+H89</f>
        <v>0</v>
      </c>
    </row>
    <row r="92" spans="2:8" ht="15" thickTop="1" x14ac:dyDescent="0.35">
      <c r="F92" s="57"/>
      <c r="G92" s="58"/>
      <c r="H92" s="57"/>
    </row>
    <row r="93" spans="2:8" x14ac:dyDescent="0.35">
      <c r="F93" s="57"/>
      <c r="G93" s="58"/>
      <c r="H93" s="57"/>
    </row>
    <row r="94" spans="2:8" x14ac:dyDescent="0.35">
      <c r="F94" s="57"/>
      <c r="G94" s="58"/>
      <c r="H94" s="57"/>
    </row>
    <row r="95" spans="2:8" x14ac:dyDescent="0.35">
      <c r="F95" s="57"/>
      <c r="G95" s="58"/>
      <c r="H95" s="57"/>
    </row>
    <row r="96" spans="2:8" x14ac:dyDescent="0.35">
      <c r="F96" s="57"/>
      <c r="G96" s="58"/>
      <c r="H96" s="57"/>
    </row>
    <row r="97" spans="6:8" x14ac:dyDescent="0.35">
      <c r="F97" s="57"/>
      <c r="G97" s="58"/>
      <c r="H97" s="57"/>
    </row>
    <row r="98" spans="6:8" x14ac:dyDescent="0.35">
      <c r="F98" s="57"/>
      <c r="G98" s="58"/>
      <c r="H98" s="57"/>
    </row>
    <row r="99" spans="6:8" x14ac:dyDescent="0.35">
      <c r="F99" s="57"/>
      <c r="G99" s="58"/>
      <c r="H99" s="57"/>
    </row>
    <row r="100" spans="6:8" x14ac:dyDescent="0.35">
      <c r="F100" s="57"/>
      <c r="G100" s="58"/>
      <c r="H100" s="57"/>
    </row>
    <row r="101" spans="6:8" x14ac:dyDescent="0.35">
      <c r="F101" s="57"/>
      <c r="G101" s="58"/>
      <c r="H101" s="57"/>
    </row>
    <row r="102" spans="6:8" x14ac:dyDescent="0.35">
      <c r="F102" s="57"/>
      <c r="G102" s="58"/>
      <c r="H102" s="57"/>
    </row>
    <row r="103" spans="6:8" x14ac:dyDescent="0.35">
      <c r="F103" s="57"/>
      <c r="G103" s="58"/>
      <c r="H103" s="57"/>
    </row>
    <row r="104" spans="6:8" x14ac:dyDescent="0.35">
      <c r="F104" s="57"/>
      <c r="G104" s="58"/>
      <c r="H104" s="57"/>
    </row>
    <row r="105" spans="6:8" x14ac:dyDescent="0.35">
      <c r="F105" s="57"/>
      <c r="G105" s="58"/>
      <c r="H105" s="57"/>
    </row>
    <row r="106" spans="6:8" x14ac:dyDescent="0.35">
      <c r="F106" s="57"/>
      <c r="G106" s="58"/>
      <c r="H106" s="57"/>
    </row>
    <row r="107" spans="6:8" x14ac:dyDescent="0.35">
      <c r="F107" s="57"/>
      <c r="G107" s="58"/>
      <c r="H107" s="57"/>
    </row>
    <row r="108" spans="6:8" x14ac:dyDescent="0.35">
      <c r="F108" s="57"/>
      <c r="G108" s="58"/>
      <c r="H108" s="57"/>
    </row>
    <row r="109" spans="6:8" x14ac:dyDescent="0.35">
      <c r="F109" s="57"/>
      <c r="G109" s="58"/>
      <c r="H109" s="57"/>
    </row>
    <row r="110" spans="6:8" x14ac:dyDescent="0.35">
      <c r="F110" s="57"/>
      <c r="G110" s="58"/>
      <c r="H110" s="57"/>
    </row>
    <row r="111" spans="6:8" x14ac:dyDescent="0.35">
      <c r="F111" s="57"/>
      <c r="G111" s="58"/>
      <c r="H111" s="57"/>
    </row>
    <row r="112" spans="6:8" x14ac:dyDescent="0.35">
      <c r="F112" s="57"/>
      <c r="G112" s="58"/>
      <c r="H112" s="57"/>
    </row>
    <row r="113" spans="6:8" x14ac:dyDescent="0.35">
      <c r="F113" s="57"/>
      <c r="G113" s="58"/>
      <c r="H113" s="57"/>
    </row>
    <row r="114" spans="6:8" x14ac:dyDescent="0.35">
      <c r="F114" s="57"/>
      <c r="G114" s="58"/>
      <c r="H114" s="57"/>
    </row>
    <row r="115" spans="6:8" x14ac:dyDescent="0.35">
      <c r="F115" s="57"/>
      <c r="G115" s="58"/>
      <c r="H115" s="57"/>
    </row>
    <row r="116" spans="6:8" x14ac:dyDescent="0.35">
      <c r="F116" s="57"/>
      <c r="G116" s="58"/>
      <c r="H116" s="57"/>
    </row>
    <row r="117" spans="6:8" x14ac:dyDescent="0.35">
      <c r="F117" s="57"/>
      <c r="G117" s="58"/>
      <c r="H117" s="57"/>
    </row>
    <row r="118" spans="6:8" x14ac:dyDescent="0.35">
      <c r="F118" s="57"/>
      <c r="G118" s="58"/>
      <c r="H118" s="57"/>
    </row>
    <row r="119" spans="6:8" x14ac:dyDescent="0.35">
      <c r="F119" s="57"/>
      <c r="G119" s="58"/>
      <c r="H119" s="57"/>
    </row>
    <row r="120" spans="6:8" x14ac:dyDescent="0.35">
      <c r="F120" s="57"/>
      <c r="G120" s="58"/>
      <c r="H120" s="57"/>
    </row>
    <row r="121" spans="6:8" x14ac:dyDescent="0.35">
      <c r="F121" s="57"/>
      <c r="G121" s="58"/>
      <c r="H121" s="57"/>
    </row>
    <row r="122" spans="6:8" x14ac:dyDescent="0.35">
      <c r="F122" s="57"/>
      <c r="G122" s="58"/>
      <c r="H122" s="57"/>
    </row>
    <row r="123" spans="6:8" x14ac:dyDescent="0.35">
      <c r="F123" s="57"/>
      <c r="G123" s="58"/>
      <c r="H123" s="57"/>
    </row>
    <row r="124" spans="6:8" x14ac:dyDescent="0.35">
      <c r="F124" s="57"/>
      <c r="G124" s="58"/>
      <c r="H124" s="57"/>
    </row>
    <row r="125" spans="6:8" x14ac:dyDescent="0.35">
      <c r="F125" s="57"/>
      <c r="G125" s="58"/>
      <c r="H125" s="57"/>
    </row>
    <row r="126" spans="6:8" x14ac:dyDescent="0.35">
      <c r="F126" s="57"/>
      <c r="G126" s="58"/>
      <c r="H126" s="57"/>
    </row>
    <row r="127" spans="6:8" x14ac:dyDescent="0.35">
      <c r="F127" s="57"/>
      <c r="G127" s="58"/>
      <c r="H127" s="57"/>
    </row>
    <row r="128" spans="6:8" x14ac:dyDescent="0.35">
      <c r="F128" s="57"/>
      <c r="G128" s="58"/>
      <c r="H128" s="57"/>
    </row>
    <row r="129" spans="6:8" x14ac:dyDescent="0.35">
      <c r="F129" s="57"/>
      <c r="G129" s="58"/>
      <c r="H129" s="57"/>
    </row>
    <row r="130" spans="6:8" x14ac:dyDescent="0.35">
      <c r="F130" s="57"/>
      <c r="G130" s="58"/>
      <c r="H130" s="57"/>
    </row>
    <row r="131" spans="6:8" x14ac:dyDescent="0.35">
      <c r="F131" s="57"/>
      <c r="G131" s="58"/>
      <c r="H131" s="57"/>
    </row>
    <row r="132" spans="6:8" x14ac:dyDescent="0.35">
      <c r="F132" s="57"/>
      <c r="G132" s="58"/>
      <c r="H132" s="57"/>
    </row>
    <row r="133" spans="6:8" x14ac:dyDescent="0.35">
      <c r="F133" s="57"/>
      <c r="G133" s="58"/>
      <c r="H133" s="57"/>
    </row>
    <row r="134" spans="6:8" x14ac:dyDescent="0.35">
      <c r="F134" s="57"/>
      <c r="G134" s="58"/>
      <c r="H134" s="57"/>
    </row>
    <row r="135" spans="6:8" x14ac:dyDescent="0.35">
      <c r="F135" s="57"/>
      <c r="G135" s="58"/>
      <c r="H135" s="57"/>
    </row>
    <row r="136" spans="6:8" x14ac:dyDescent="0.35">
      <c r="F136" s="57"/>
      <c r="G136" s="58"/>
      <c r="H136" s="57"/>
    </row>
    <row r="137" spans="6:8" x14ac:dyDescent="0.35">
      <c r="F137" s="57"/>
      <c r="G137" s="58"/>
      <c r="H137" s="57"/>
    </row>
    <row r="138" spans="6:8" x14ac:dyDescent="0.35">
      <c r="F138" s="57"/>
      <c r="G138" s="58"/>
      <c r="H138" s="57"/>
    </row>
    <row r="139" spans="6:8" x14ac:dyDescent="0.35">
      <c r="F139" s="57"/>
      <c r="G139" s="58"/>
      <c r="H139" s="57"/>
    </row>
    <row r="140" spans="6:8" x14ac:dyDescent="0.35">
      <c r="F140" s="57"/>
      <c r="G140" s="58"/>
      <c r="H140" s="57"/>
    </row>
  </sheetData>
  <mergeCells count="7">
    <mergeCell ref="B91:E91"/>
    <mergeCell ref="B2:H2"/>
    <mergeCell ref="B10:B11"/>
    <mergeCell ref="C10:C11"/>
    <mergeCell ref="D10:D11"/>
    <mergeCell ref="E10:E11"/>
    <mergeCell ref="C49:E49"/>
  </mergeCells>
  <phoneticPr fontId="0" type="noConversion"/>
  <printOptions horizontalCentered="1"/>
  <pageMargins left="0.55000000000000004" right="0.56999999999999995" top="0.68" bottom="0.91" header="0.5" footer="0.5"/>
  <pageSetup scale="47" fitToHeight="0" orientation="portrait" horizontalDpi="4294967295" verticalDpi="4294967295" r:id="rId1"/>
  <headerFooter alignWithMargins="0">
    <oddFooter>&amp;RProgram Finance rev 2014-05
&amp;F:  &amp;A</oddFooter>
  </headerFooter>
  <ignoredErrors>
    <ignoredError sqref="C25:E25 B30:H30 C29:E29 B55:H55 C54:E54 B81:H81 C80:E80 B85:H85 B26:H26 B36:H36 F31:H31 C40:E40 G37:H37 F43:H43 B60:H60 C56:H56 C61:H61 C86:H86 B92:E156 B42:H42 F92:H160 F14:H14 C33:E33 H24 H20:H22 H23 D28:E28 H28 C35:E35 C41:E41 E46 E48 E50 E53 E51 C59:E59 B90:H90 C89:E89" numberStoredAsText="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pageSetUpPr fitToPage="1"/>
  </sheetPr>
  <dimension ref="B1:H214"/>
  <sheetViews>
    <sheetView showGridLines="0" view="pageBreakPreview" zoomScaleNormal="85" zoomScaleSheetLayoutView="100" workbookViewId="0">
      <selection activeCell="C4" sqref="C4"/>
    </sheetView>
  </sheetViews>
  <sheetFormatPr defaultColWidth="9.08984375" defaultRowHeight="13" x14ac:dyDescent="0.25"/>
  <cols>
    <col min="1" max="1" width="8.81640625" style="134" customWidth="1"/>
    <col min="2" max="2" width="22.08984375" style="134" customWidth="1"/>
    <col min="3" max="3" width="16.81640625" style="134" customWidth="1"/>
    <col min="4" max="8" width="17.81640625" style="134" customWidth="1"/>
    <col min="9" max="97" width="8.81640625" style="134" customWidth="1"/>
    <col min="98" max="16384" width="9.08984375" style="134"/>
  </cols>
  <sheetData>
    <row r="1" spans="2:8" ht="18" customHeight="1" thickBot="1" x14ac:dyDescent="0.3"/>
    <row r="2" spans="2:8" ht="18" customHeight="1" thickTop="1" x14ac:dyDescent="0.25">
      <c r="B2" s="135"/>
      <c r="C2" s="136"/>
      <c r="D2" s="136"/>
      <c r="E2" s="136"/>
      <c r="F2" s="136"/>
      <c r="G2" s="136"/>
      <c r="H2" s="137"/>
    </row>
    <row r="3" spans="2:8" ht="18" customHeight="1" x14ac:dyDescent="0.25">
      <c r="B3" s="296" t="s">
        <v>119</v>
      </c>
      <c r="C3" s="297"/>
      <c r="D3" s="297"/>
      <c r="E3" s="297"/>
      <c r="F3" s="297"/>
      <c r="G3" s="297"/>
      <c r="H3" s="298"/>
    </row>
    <row r="4" spans="2:8" ht="18" customHeight="1" x14ac:dyDescent="0.25">
      <c r="B4" s="138"/>
      <c r="H4" s="139"/>
    </row>
    <row r="5" spans="2:8" ht="18" customHeight="1" x14ac:dyDescent="0.25">
      <c r="B5" s="304" t="s">
        <v>74</v>
      </c>
      <c r="C5" s="305"/>
      <c r="D5" s="305"/>
      <c r="E5" s="305"/>
      <c r="F5" s="305"/>
      <c r="G5" s="305"/>
      <c r="H5" s="306"/>
    </row>
    <row r="6" spans="2:8" ht="18" customHeight="1" x14ac:dyDescent="0.3">
      <c r="B6" s="140" t="s">
        <v>10</v>
      </c>
      <c r="C6" s="299"/>
      <c r="D6" s="299"/>
      <c r="E6" s="299"/>
      <c r="F6" s="211"/>
      <c r="G6" s="256" t="s">
        <v>209</v>
      </c>
      <c r="H6" s="139"/>
    </row>
    <row r="7" spans="2:8" ht="18" customHeight="1" x14ac:dyDescent="0.3">
      <c r="B7" s="138" t="s">
        <v>191</v>
      </c>
      <c r="C7" s="141"/>
      <c r="D7" s="142" t="s">
        <v>11</v>
      </c>
      <c r="E7" s="143"/>
      <c r="F7" s="211"/>
      <c r="G7" s="211"/>
      <c r="H7" s="139"/>
    </row>
    <row r="8" spans="2:8" ht="18" customHeight="1" x14ac:dyDescent="0.3">
      <c r="B8" s="138" t="s">
        <v>12</v>
      </c>
      <c r="C8" s="144"/>
      <c r="D8" s="142" t="s">
        <v>13</v>
      </c>
      <c r="E8" s="145"/>
      <c r="F8" s="256"/>
      <c r="G8" s="211"/>
      <c r="H8" s="139"/>
    </row>
    <row r="9" spans="2:8" ht="18" customHeight="1" x14ac:dyDescent="0.3">
      <c r="B9" s="138" t="s">
        <v>14</v>
      </c>
      <c r="C9" s="144"/>
      <c r="D9" s="142" t="s">
        <v>199</v>
      </c>
      <c r="E9" s="146"/>
      <c r="F9" s="256"/>
      <c r="G9" s="211"/>
      <c r="H9" s="139"/>
    </row>
    <row r="10" spans="2:8" ht="18" customHeight="1" x14ac:dyDescent="0.25">
      <c r="B10" s="138" t="s">
        <v>15</v>
      </c>
      <c r="C10" s="309"/>
      <c r="D10" s="299"/>
      <c r="E10" s="299"/>
      <c r="F10" s="299"/>
      <c r="G10" s="299"/>
      <c r="H10" s="310"/>
    </row>
    <row r="11" spans="2:8" ht="18" customHeight="1" x14ac:dyDescent="0.25">
      <c r="B11" s="138" t="s">
        <v>198</v>
      </c>
      <c r="C11" s="311"/>
      <c r="D11" s="312"/>
      <c r="E11" s="312"/>
      <c r="F11" s="312"/>
      <c r="G11" s="312"/>
      <c r="H11" s="313"/>
    </row>
    <row r="12" spans="2:8" ht="18" customHeight="1" thickBot="1" x14ac:dyDescent="0.3">
      <c r="B12" s="138"/>
      <c r="H12" s="139"/>
    </row>
    <row r="13" spans="2:8" ht="7.25" customHeight="1" thickBot="1" x14ac:dyDescent="0.3">
      <c r="B13" s="198"/>
      <c r="C13" s="194"/>
      <c r="D13" s="194"/>
      <c r="E13" s="194"/>
      <c r="F13" s="194"/>
      <c r="G13" s="194"/>
      <c r="H13" s="199"/>
    </row>
    <row r="14" spans="2:8" s="147" customFormat="1" ht="33" customHeight="1" x14ac:dyDescent="0.25">
      <c r="B14" s="302" t="s">
        <v>16</v>
      </c>
      <c r="C14" s="303"/>
      <c r="D14" s="192" t="s">
        <v>17</v>
      </c>
      <c r="E14" s="192" t="s">
        <v>18</v>
      </c>
      <c r="F14" s="192" t="s">
        <v>19</v>
      </c>
      <c r="G14" s="192" t="s">
        <v>20</v>
      </c>
      <c r="H14" s="193" t="s">
        <v>21</v>
      </c>
    </row>
    <row r="15" spans="2:8" s="147" customFormat="1" x14ac:dyDescent="0.25">
      <c r="B15" s="188" t="s">
        <v>194</v>
      </c>
      <c r="C15" s="189"/>
      <c r="D15" s="148"/>
      <c r="E15" s="148"/>
      <c r="F15" s="148"/>
      <c r="G15" s="148"/>
      <c r="H15" s="149"/>
    </row>
    <row r="16" spans="2:8" ht="18" customHeight="1" x14ac:dyDescent="0.25">
      <c r="B16" s="300" t="s">
        <v>0</v>
      </c>
      <c r="C16" s="301"/>
      <c r="D16" s="150">
        <f>+'Summary Budget'!F13</f>
        <v>0</v>
      </c>
      <c r="E16" s="151"/>
      <c r="F16" s="151"/>
      <c r="G16" s="152">
        <f t="shared" ref="G16:G24" si="0">E16+F16</f>
        <v>0</v>
      </c>
      <c r="H16" s="153"/>
    </row>
    <row r="17" spans="2:8" ht="18" customHeight="1" x14ac:dyDescent="0.25">
      <c r="B17" s="300" t="s">
        <v>195</v>
      </c>
      <c r="C17" s="301"/>
      <c r="D17" s="150">
        <f>+'Summary Budget'!F15</f>
        <v>0</v>
      </c>
      <c r="E17" s="151"/>
      <c r="F17" s="151"/>
      <c r="G17" s="152">
        <f t="shared" si="0"/>
        <v>0</v>
      </c>
      <c r="H17" s="153"/>
    </row>
    <row r="18" spans="2:8" ht="18" customHeight="1" x14ac:dyDescent="0.25">
      <c r="B18" s="300" t="s">
        <v>85</v>
      </c>
      <c r="C18" s="301"/>
      <c r="D18" s="150">
        <f>+'Summary Budget'!F17</f>
        <v>0</v>
      </c>
      <c r="E18" s="151"/>
      <c r="F18" s="151"/>
      <c r="G18" s="152">
        <f t="shared" si="0"/>
        <v>0</v>
      </c>
      <c r="H18" s="153"/>
    </row>
    <row r="19" spans="2:8" ht="18" customHeight="1" x14ac:dyDescent="0.25">
      <c r="B19" s="300" t="s">
        <v>1</v>
      </c>
      <c r="C19" s="301"/>
      <c r="D19" s="150">
        <f>+'Summary Budget'!F19</f>
        <v>0</v>
      </c>
      <c r="E19" s="151"/>
      <c r="F19" s="151"/>
      <c r="G19" s="152">
        <f t="shared" si="0"/>
        <v>0</v>
      </c>
      <c r="H19" s="153"/>
    </row>
    <row r="20" spans="2:8" ht="18" customHeight="1" x14ac:dyDescent="0.25">
      <c r="B20" s="138" t="s">
        <v>197</v>
      </c>
      <c r="D20" s="150">
        <f>+'Summary Budget'!F21</f>
        <v>0</v>
      </c>
      <c r="E20" s="151"/>
      <c r="F20" s="151"/>
      <c r="G20" s="152">
        <f t="shared" si="0"/>
        <v>0</v>
      </c>
      <c r="H20" s="153"/>
    </row>
    <row r="21" spans="2:8" ht="18" customHeight="1" x14ac:dyDescent="0.25">
      <c r="B21" s="300" t="s">
        <v>73</v>
      </c>
      <c r="C21" s="301"/>
      <c r="D21" s="150">
        <f>'Summary Budget'!F23</f>
        <v>0</v>
      </c>
      <c r="E21" s="151"/>
      <c r="F21" s="151"/>
      <c r="G21" s="152">
        <f t="shared" si="0"/>
        <v>0</v>
      </c>
      <c r="H21" s="153"/>
    </row>
    <row r="22" spans="2:8" ht="18" customHeight="1" x14ac:dyDescent="0.25">
      <c r="B22" s="300" t="s">
        <v>3</v>
      </c>
      <c r="C22" s="301"/>
      <c r="D22" s="150">
        <f>+'Summary Budget'!F25</f>
        <v>0</v>
      </c>
      <c r="E22" s="151"/>
      <c r="F22" s="151"/>
      <c r="G22" s="152">
        <f t="shared" si="0"/>
        <v>0</v>
      </c>
      <c r="H22" s="153"/>
    </row>
    <row r="23" spans="2:8" ht="18" customHeight="1" x14ac:dyDescent="0.25">
      <c r="B23" s="300" t="s">
        <v>23</v>
      </c>
      <c r="C23" s="301"/>
      <c r="D23" s="150">
        <f>+'Summary Budget'!F27</f>
        <v>0</v>
      </c>
      <c r="E23" s="151"/>
      <c r="F23" s="151"/>
      <c r="G23" s="152">
        <f t="shared" si="0"/>
        <v>0</v>
      </c>
      <c r="H23" s="153"/>
    </row>
    <row r="24" spans="2:8" ht="18" customHeight="1" x14ac:dyDescent="0.25">
      <c r="B24" s="154" t="s">
        <v>196</v>
      </c>
      <c r="C24" s="155"/>
      <c r="D24" s="150">
        <f>+'Summary Budget'!F29</f>
        <v>0</v>
      </c>
      <c r="E24" s="156">
        <v>0</v>
      </c>
      <c r="F24" s="151"/>
      <c r="G24" s="152">
        <f t="shared" si="0"/>
        <v>0</v>
      </c>
      <c r="H24" s="153"/>
    </row>
    <row r="25" spans="2:8" ht="18" customHeight="1" x14ac:dyDescent="0.25">
      <c r="B25" s="157" t="s">
        <v>87</v>
      </c>
      <c r="C25" s="158"/>
      <c r="D25" s="159">
        <f>SUM(D16:D24)</f>
        <v>0</v>
      </c>
      <c r="E25" s="160">
        <f>SUM(E16:E24)</f>
        <v>0</v>
      </c>
      <c r="F25" s="160">
        <f>SUM(F16:F24)</f>
        <v>0</v>
      </c>
      <c r="G25" s="160">
        <f>SUM(G16:G24)</f>
        <v>0</v>
      </c>
      <c r="H25" s="161"/>
    </row>
    <row r="26" spans="2:8" ht="15" customHeight="1" x14ac:dyDescent="0.25">
      <c r="B26" s="157"/>
      <c r="C26" s="158"/>
      <c r="D26" s="162"/>
      <c r="F26" s="163"/>
      <c r="G26" s="164"/>
      <c r="H26" s="165"/>
    </row>
    <row r="27" spans="2:8" ht="15" customHeight="1" thickBot="1" x14ac:dyDescent="0.3">
      <c r="B27" s="166" t="s">
        <v>84</v>
      </c>
      <c r="E27" s="167"/>
      <c r="H27" s="139"/>
    </row>
    <row r="28" spans="2:8" ht="7.25" customHeight="1" thickBot="1" x14ac:dyDescent="0.3">
      <c r="B28" s="198"/>
      <c r="C28" s="194"/>
      <c r="D28" s="194"/>
      <c r="E28" s="194"/>
      <c r="F28" s="194"/>
      <c r="G28" s="194"/>
      <c r="H28" s="199"/>
    </row>
    <row r="29" spans="2:8" s="203" customFormat="1" ht="18" customHeight="1" thickBot="1" x14ac:dyDescent="0.3">
      <c r="B29" s="307" t="s">
        <v>24</v>
      </c>
      <c r="C29" s="308"/>
      <c r="D29" s="202"/>
      <c r="E29" s="202"/>
      <c r="H29" s="204"/>
    </row>
    <row r="30" spans="2:8" ht="18" customHeight="1" x14ac:dyDescent="0.25">
      <c r="B30" s="190"/>
      <c r="C30" s="180"/>
      <c r="D30" s="168"/>
      <c r="E30" s="169" t="s">
        <v>6</v>
      </c>
      <c r="H30" s="139"/>
    </row>
    <row r="31" spans="2:8" ht="18" customHeight="1" x14ac:dyDescent="0.25">
      <c r="B31" s="138" t="s">
        <v>25</v>
      </c>
      <c r="D31" s="191" t="s">
        <v>26</v>
      </c>
      <c r="E31" s="170"/>
      <c r="H31" s="139"/>
    </row>
    <row r="32" spans="2:8" ht="18" customHeight="1" x14ac:dyDescent="0.25">
      <c r="B32" s="138" t="s">
        <v>27</v>
      </c>
      <c r="D32" s="171"/>
      <c r="E32" s="172"/>
      <c r="H32" s="139"/>
    </row>
    <row r="33" spans="2:8" ht="18" customHeight="1" x14ac:dyDescent="0.25">
      <c r="B33" s="138" t="s">
        <v>75</v>
      </c>
      <c r="D33" s="168"/>
      <c r="E33" s="173">
        <f>SUM(E31:E32)</f>
        <v>0</v>
      </c>
      <c r="H33" s="139"/>
    </row>
    <row r="34" spans="2:8" ht="18" customHeight="1" x14ac:dyDescent="0.25">
      <c r="B34" s="138" t="s">
        <v>28</v>
      </c>
      <c r="D34" s="168"/>
      <c r="E34" s="173">
        <f>G25</f>
        <v>0</v>
      </c>
      <c r="H34" s="139"/>
    </row>
    <row r="35" spans="2:8" ht="18" customHeight="1" x14ac:dyDescent="0.25">
      <c r="B35" s="138" t="s">
        <v>58</v>
      </c>
      <c r="D35" s="168"/>
      <c r="E35" s="173">
        <f>E33-E34</f>
        <v>0</v>
      </c>
      <c r="H35" s="139"/>
    </row>
    <row r="36" spans="2:8" ht="18" customHeight="1" thickBot="1" x14ac:dyDescent="0.3">
      <c r="B36" s="174" t="s">
        <v>29</v>
      </c>
      <c r="C36" s="175"/>
      <c r="D36" s="176"/>
      <c r="E36" s="177"/>
      <c r="H36" s="139"/>
    </row>
    <row r="37" spans="2:8" ht="15" customHeight="1" thickBot="1" x14ac:dyDescent="0.3">
      <c r="B37" s="138"/>
      <c r="D37" s="178"/>
      <c r="H37" s="139"/>
    </row>
    <row r="38" spans="2:8" ht="7.25" customHeight="1" thickBot="1" x14ac:dyDescent="0.3">
      <c r="B38" s="198"/>
      <c r="C38" s="194"/>
      <c r="D38" s="194"/>
      <c r="E38" s="194"/>
      <c r="F38" s="194"/>
      <c r="G38" s="194"/>
      <c r="H38" s="199"/>
    </row>
    <row r="39" spans="2:8" s="200" customFormat="1" ht="18" customHeight="1" x14ac:dyDescent="0.25">
      <c r="B39" s="307" t="s">
        <v>30</v>
      </c>
      <c r="C39" s="308"/>
      <c r="H39" s="201"/>
    </row>
    <row r="40" spans="2:8" ht="15" customHeight="1" x14ac:dyDescent="0.25">
      <c r="B40" s="314" t="s">
        <v>63</v>
      </c>
      <c r="C40" s="315"/>
      <c r="D40" s="315"/>
      <c r="E40" s="315"/>
      <c r="F40" s="315"/>
      <c r="G40" s="315"/>
      <c r="H40" s="316"/>
    </row>
    <row r="41" spans="2:8" ht="15" customHeight="1" x14ac:dyDescent="0.25">
      <c r="B41" s="314"/>
      <c r="C41" s="315"/>
      <c r="D41" s="315"/>
      <c r="E41" s="315"/>
      <c r="F41" s="315"/>
      <c r="G41" s="315"/>
      <c r="H41" s="316"/>
    </row>
    <row r="42" spans="2:8" ht="15" customHeight="1" x14ac:dyDescent="0.25">
      <c r="B42" s="195"/>
      <c r="C42" s="196"/>
      <c r="D42" s="196"/>
      <c r="E42" s="196"/>
      <c r="F42" s="196"/>
      <c r="G42" s="196"/>
      <c r="H42" s="197"/>
    </row>
    <row r="43" spans="2:8" ht="15" customHeight="1" x14ac:dyDescent="0.25">
      <c r="B43" s="138" t="s">
        <v>31</v>
      </c>
      <c r="D43" s="299"/>
      <c r="E43" s="299"/>
      <c r="F43" s="299"/>
      <c r="G43" s="299"/>
      <c r="H43" s="179"/>
    </row>
    <row r="44" spans="2:8" ht="15" customHeight="1" x14ac:dyDescent="0.25">
      <c r="B44" s="138"/>
      <c r="D44" s="180" t="s">
        <v>32</v>
      </c>
      <c r="E44" s="181"/>
      <c r="F44" s="180" t="s">
        <v>34</v>
      </c>
      <c r="G44" s="181"/>
      <c r="H44" s="182" t="s">
        <v>33</v>
      </c>
    </row>
    <row r="45" spans="2:8" ht="18" customHeight="1" x14ac:dyDescent="0.25">
      <c r="B45" s="157" t="s">
        <v>210</v>
      </c>
      <c r="D45" s="181"/>
      <c r="E45" s="181"/>
      <c r="F45" s="181"/>
      <c r="G45" s="181"/>
      <c r="H45" s="183"/>
    </row>
    <row r="46" spans="2:8" ht="15" customHeight="1" x14ac:dyDescent="0.25">
      <c r="B46" s="138" t="s">
        <v>193</v>
      </c>
      <c r="D46" s="299"/>
      <c r="E46" s="299"/>
      <c r="F46" s="299"/>
      <c r="G46" s="299"/>
      <c r="H46" s="179"/>
    </row>
    <row r="47" spans="2:8" ht="15" customHeight="1" x14ac:dyDescent="0.25">
      <c r="B47" s="138"/>
      <c r="D47" s="180" t="s">
        <v>32</v>
      </c>
      <c r="E47" s="181"/>
      <c r="F47" s="180" t="s">
        <v>34</v>
      </c>
      <c r="G47" s="181"/>
      <c r="H47" s="182" t="s">
        <v>33</v>
      </c>
    </row>
    <row r="48" spans="2:8" ht="15" customHeight="1" x14ac:dyDescent="0.25">
      <c r="B48" s="138"/>
      <c r="D48" s="181"/>
      <c r="E48" s="181"/>
      <c r="F48" s="181"/>
      <c r="G48" s="181"/>
      <c r="H48" s="183"/>
    </row>
    <row r="49" spans="2:8" ht="15" customHeight="1" x14ac:dyDescent="0.25">
      <c r="B49" s="138" t="s">
        <v>121</v>
      </c>
      <c r="D49" s="299"/>
      <c r="E49" s="299"/>
      <c r="F49" s="299"/>
      <c r="G49" s="299"/>
      <c r="H49" s="179"/>
    </row>
    <row r="50" spans="2:8" ht="15" customHeight="1" x14ac:dyDescent="0.25">
      <c r="B50" s="138"/>
      <c r="D50" s="180" t="s">
        <v>32</v>
      </c>
      <c r="E50" s="181"/>
      <c r="F50" s="180" t="s">
        <v>34</v>
      </c>
      <c r="G50" s="181"/>
      <c r="H50" s="182" t="s">
        <v>33</v>
      </c>
    </row>
    <row r="51" spans="2:8" ht="15" customHeight="1" thickBot="1" x14ac:dyDescent="0.3">
      <c r="B51" s="184"/>
      <c r="C51" s="185"/>
      <c r="D51" s="186"/>
      <c r="E51" s="186"/>
      <c r="F51" s="186"/>
      <c r="G51" s="186"/>
      <c r="H51" s="187"/>
    </row>
    <row r="52" spans="2:8" ht="13.75" customHeight="1" thickTop="1" x14ac:dyDescent="0.25">
      <c r="H52" s="181"/>
    </row>
    <row r="53" spans="2:8" ht="13.75" customHeight="1" x14ac:dyDescent="0.25"/>
    <row r="54" spans="2:8" ht="13.75" customHeight="1" x14ac:dyDescent="0.25"/>
    <row r="55" spans="2:8" ht="13.75" customHeight="1" x14ac:dyDescent="0.25"/>
    <row r="56" spans="2:8" ht="13.75" customHeight="1" x14ac:dyDescent="0.25"/>
    <row r="57" spans="2:8" ht="13.75" customHeight="1" x14ac:dyDescent="0.25"/>
    <row r="58" spans="2:8" ht="13.75" customHeight="1" x14ac:dyDescent="0.25"/>
    <row r="59" spans="2:8" ht="13.75" customHeight="1" x14ac:dyDescent="0.25"/>
    <row r="60" spans="2:8" ht="13.75" customHeight="1" x14ac:dyDescent="0.25"/>
    <row r="61" spans="2:8" ht="13.75" customHeight="1" x14ac:dyDescent="0.25"/>
    <row r="62" spans="2:8" ht="13.75" customHeight="1" x14ac:dyDescent="0.25"/>
    <row r="63" spans="2:8" ht="13.75" customHeight="1" x14ac:dyDescent="0.25"/>
    <row r="64" spans="2:8" ht="13.75" customHeight="1" x14ac:dyDescent="0.25"/>
    <row r="65" ht="13.75" customHeight="1" x14ac:dyDescent="0.25"/>
    <row r="66" ht="13.75" customHeight="1" x14ac:dyDescent="0.25"/>
    <row r="67" ht="13.75" customHeight="1" x14ac:dyDescent="0.25"/>
    <row r="68" ht="13.75" customHeight="1" x14ac:dyDescent="0.25"/>
    <row r="69" ht="13.75" customHeight="1" x14ac:dyDescent="0.25"/>
    <row r="70" ht="13.75" customHeight="1" x14ac:dyDescent="0.25"/>
    <row r="71" ht="13.75" customHeight="1" x14ac:dyDescent="0.25"/>
    <row r="72" ht="13.75" customHeight="1" x14ac:dyDescent="0.25"/>
    <row r="73" ht="13.75" customHeight="1" x14ac:dyDescent="0.25"/>
    <row r="74" ht="13.75" customHeight="1" x14ac:dyDescent="0.25"/>
    <row r="75" ht="13.75" customHeight="1" x14ac:dyDescent="0.25"/>
    <row r="76" ht="13.75" customHeight="1" x14ac:dyDescent="0.25"/>
    <row r="77" ht="13.75" customHeight="1" x14ac:dyDescent="0.25"/>
    <row r="78" ht="13.75" customHeight="1" x14ac:dyDescent="0.25"/>
    <row r="79" ht="13.75" customHeight="1" x14ac:dyDescent="0.25"/>
    <row r="80" ht="13.75" customHeight="1" x14ac:dyDescent="0.25"/>
    <row r="81" ht="13.75" customHeight="1" x14ac:dyDescent="0.25"/>
    <row r="82" ht="13.75" customHeight="1" x14ac:dyDescent="0.25"/>
    <row r="83" ht="13.75" customHeight="1" x14ac:dyDescent="0.25"/>
    <row r="84" ht="13.75" customHeight="1" x14ac:dyDescent="0.25"/>
    <row r="85" ht="13.75" customHeight="1" x14ac:dyDescent="0.25"/>
    <row r="86" ht="13.75" customHeight="1" x14ac:dyDescent="0.25"/>
    <row r="87" ht="13.75" customHeight="1" x14ac:dyDescent="0.25"/>
    <row r="88" ht="13.75" customHeight="1" x14ac:dyDescent="0.25"/>
    <row r="89" ht="13.75" customHeight="1" x14ac:dyDescent="0.25"/>
    <row r="90" ht="13.75" customHeight="1" x14ac:dyDescent="0.25"/>
    <row r="91" ht="13.75" customHeight="1" x14ac:dyDescent="0.25"/>
    <row r="92" ht="13.75" customHeight="1" x14ac:dyDescent="0.25"/>
    <row r="93" ht="13.75" customHeight="1" x14ac:dyDescent="0.25"/>
    <row r="94" ht="13.75" customHeight="1" x14ac:dyDescent="0.25"/>
    <row r="95" ht="13.75" customHeight="1" x14ac:dyDescent="0.25"/>
    <row r="96" ht="13.75" customHeight="1" x14ac:dyDescent="0.25"/>
    <row r="97" ht="13.75" customHeight="1" x14ac:dyDescent="0.25"/>
    <row r="98" ht="13.75" customHeight="1" x14ac:dyDescent="0.25"/>
    <row r="99" ht="13.75" customHeight="1" x14ac:dyDescent="0.25"/>
    <row r="100" ht="13.75" customHeight="1" x14ac:dyDescent="0.25"/>
    <row r="101" ht="13.75" customHeight="1" x14ac:dyDescent="0.25"/>
    <row r="102" ht="13.75" customHeight="1" x14ac:dyDescent="0.25"/>
    <row r="103" ht="13.75" customHeight="1" x14ac:dyDescent="0.25"/>
    <row r="104" ht="13.75" customHeight="1" x14ac:dyDescent="0.25"/>
    <row r="105" ht="13.75" customHeight="1" x14ac:dyDescent="0.25"/>
    <row r="106" ht="13.75" customHeight="1" x14ac:dyDescent="0.25"/>
    <row r="107" ht="13.75" customHeight="1" x14ac:dyDescent="0.25"/>
    <row r="108" ht="13.75" customHeight="1" x14ac:dyDescent="0.25"/>
    <row r="109" ht="13.75" customHeight="1" x14ac:dyDescent="0.25"/>
    <row r="110" ht="13.75" customHeight="1" x14ac:dyDescent="0.25"/>
    <row r="111" ht="13.75" customHeight="1" x14ac:dyDescent="0.25"/>
    <row r="112" ht="13.75" customHeight="1" x14ac:dyDescent="0.25"/>
    <row r="113" ht="13.75" customHeight="1" x14ac:dyDescent="0.25"/>
    <row r="114" ht="13.75" customHeight="1" x14ac:dyDescent="0.25"/>
    <row r="115" ht="13.75" customHeight="1" x14ac:dyDescent="0.25"/>
    <row r="116" ht="13.75" customHeight="1" x14ac:dyDescent="0.25"/>
    <row r="117" ht="13.75" customHeight="1" x14ac:dyDescent="0.25"/>
    <row r="118" ht="13.75" customHeight="1" x14ac:dyDescent="0.25"/>
    <row r="119" ht="13.75" customHeight="1" x14ac:dyDescent="0.25"/>
    <row r="120" ht="13.75" customHeight="1" x14ac:dyDescent="0.25"/>
    <row r="121" ht="13.75" customHeight="1" x14ac:dyDescent="0.25"/>
    <row r="122" ht="13.75" customHeight="1" x14ac:dyDescent="0.25"/>
    <row r="123" ht="13.75" customHeight="1" x14ac:dyDescent="0.25"/>
    <row r="124" ht="13.75" customHeight="1" x14ac:dyDescent="0.25"/>
    <row r="125" ht="13.75" customHeight="1" x14ac:dyDescent="0.25"/>
    <row r="126" ht="13.75" customHeight="1" x14ac:dyDescent="0.25"/>
    <row r="127" ht="13.75" customHeight="1" x14ac:dyDescent="0.25"/>
    <row r="128" ht="13.75" customHeight="1" x14ac:dyDescent="0.25"/>
    <row r="129" ht="13.75" customHeight="1" x14ac:dyDescent="0.25"/>
    <row r="130" ht="13.75" customHeight="1" x14ac:dyDescent="0.25"/>
    <row r="131" ht="13.75" customHeight="1" x14ac:dyDescent="0.25"/>
    <row r="132" ht="13.75" customHeight="1" x14ac:dyDescent="0.25"/>
    <row r="133" ht="13.75" customHeight="1" x14ac:dyDescent="0.25"/>
    <row r="134" ht="13.75" customHeight="1" x14ac:dyDescent="0.25"/>
    <row r="135" ht="13.75" customHeight="1" x14ac:dyDescent="0.25"/>
    <row r="136" ht="13.75" customHeight="1" x14ac:dyDescent="0.25"/>
    <row r="137" ht="13.75" customHeight="1" x14ac:dyDescent="0.25"/>
    <row r="138" ht="13.75" customHeight="1" x14ac:dyDescent="0.25"/>
    <row r="139" ht="13.75" customHeight="1" x14ac:dyDescent="0.25"/>
    <row r="140" ht="13.75" customHeight="1" x14ac:dyDescent="0.25"/>
    <row r="141" ht="13.75" customHeight="1" x14ac:dyDescent="0.25"/>
    <row r="142" ht="13.75" customHeight="1" x14ac:dyDescent="0.25"/>
    <row r="143" ht="13.75" customHeight="1" x14ac:dyDescent="0.25"/>
    <row r="144" ht="13.75" customHeight="1" x14ac:dyDescent="0.25"/>
    <row r="145" ht="13.75" customHeight="1" x14ac:dyDescent="0.25"/>
    <row r="146" ht="13.75" customHeight="1" x14ac:dyDescent="0.25"/>
    <row r="147" ht="13.75" customHeight="1" x14ac:dyDescent="0.25"/>
    <row r="148" ht="13.75" customHeight="1" x14ac:dyDescent="0.25"/>
    <row r="149" ht="13.75" customHeight="1" x14ac:dyDescent="0.25"/>
    <row r="150" ht="13.75" customHeight="1" x14ac:dyDescent="0.25"/>
    <row r="151" ht="13.75" customHeight="1" x14ac:dyDescent="0.25"/>
    <row r="152" ht="13.75" customHeight="1" x14ac:dyDescent="0.25"/>
    <row r="153" ht="13.75" customHeight="1" x14ac:dyDescent="0.25"/>
    <row r="154" ht="13.75" customHeight="1" x14ac:dyDescent="0.25"/>
    <row r="155" ht="13.75" customHeight="1" x14ac:dyDescent="0.25"/>
    <row r="156" ht="13.75" customHeight="1" x14ac:dyDescent="0.25"/>
    <row r="157" ht="13.75" customHeight="1" x14ac:dyDescent="0.25"/>
    <row r="158" ht="13.75" customHeight="1" x14ac:dyDescent="0.25"/>
    <row r="159" ht="13.75" customHeight="1" x14ac:dyDescent="0.25"/>
    <row r="160" ht="13.75" customHeight="1" x14ac:dyDescent="0.25"/>
    <row r="161" ht="13.75" customHeight="1" x14ac:dyDescent="0.25"/>
    <row r="162" ht="13.75" customHeight="1" x14ac:dyDescent="0.25"/>
    <row r="163" ht="13.75" customHeight="1" x14ac:dyDescent="0.25"/>
    <row r="164" ht="13.75" customHeight="1" x14ac:dyDescent="0.25"/>
    <row r="165" ht="13.75" customHeight="1" x14ac:dyDescent="0.25"/>
    <row r="166" ht="13.75" customHeight="1" x14ac:dyDescent="0.25"/>
    <row r="167" ht="13.75" customHeight="1" x14ac:dyDescent="0.25"/>
    <row r="168" ht="13.75" customHeight="1" x14ac:dyDescent="0.25"/>
    <row r="169" ht="13.75" customHeight="1" x14ac:dyDescent="0.25"/>
    <row r="170" ht="13.75" customHeight="1" x14ac:dyDescent="0.25"/>
    <row r="171" ht="13.75" customHeight="1" x14ac:dyDescent="0.25"/>
    <row r="172" ht="13.75" customHeight="1" x14ac:dyDescent="0.25"/>
    <row r="173" ht="13.75" customHeight="1" x14ac:dyDescent="0.25"/>
    <row r="174" ht="13.75" customHeight="1" x14ac:dyDescent="0.25"/>
    <row r="175" ht="13.75" customHeight="1" x14ac:dyDescent="0.25"/>
    <row r="176" ht="13.75" customHeight="1" x14ac:dyDescent="0.25"/>
    <row r="177" ht="13.75" customHeight="1" x14ac:dyDescent="0.25"/>
    <row r="178" ht="13.75" customHeight="1" x14ac:dyDescent="0.25"/>
    <row r="179" ht="13.75" customHeight="1" x14ac:dyDescent="0.25"/>
    <row r="180" ht="13.75" customHeight="1" x14ac:dyDescent="0.25"/>
    <row r="181" ht="13.75" customHeight="1" x14ac:dyDescent="0.25"/>
    <row r="182" ht="13.75" customHeight="1" x14ac:dyDescent="0.25"/>
    <row r="183" ht="13.75" customHeight="1" x14ac:dyDescent="0.25"/>
    <row r="184" ht="13.75" customHeight="1" x14ac:dyDescent="0.25"/>
    <row r="185" ht="13.75" customHeight="1" x14ac:dyDescent="0.25"/>
    <row r="186" ht="13.75" customHeight="1" x14ac:dyDescent="0.25"/>
    <row r="187" ht="13.75" customHeight="1" x14ac:dyDescent="0.25"/>
    <row r="188" ht="13.75" customHeight="1" x14ac:dyDescent="0.25"/>
    <row r="189" ht="13.75" customHeight="1" x14ac:dyDescent="0.25"/>
    <row r="190" ht="13.75" customHeight="1" x14ac:dyDescent="0.25"/>
    <row r="191" ht="13.75" customHeight="1" x14ac:dyDescent="0.25"/>
    <row r="192" ht="13.75" customHeight="1" x14ac:dyDescent="0.25"/>
    <row r="193" ht="13.75" customHeight="1" x14ac:dyDescent="0.25"/>
    <row r="194" ht="13.75" customHeight="1" x14ac:dyDescent="0.25"/>
    <row r="195" ht="13.75" customHeight="1" x14ac:dyDescent="0.25"/>
    <row r="196" ht="13.75" customHeight="1" x14ac:dyDescent="0.25"/>
    <row r="197" ht="13.75" customHeight="1" x14ac:dyDescent="0.25"/>
    <row r="198" ht="13.75" customHeight="1" x14ac:dyDescent="0.25"/>
    <row r="199" ht="13.75" customHeight="1" x14ac:dyDescent="0.25"/>
    <row r="200" ht="13.75" customHeight="1" x14ac:dyDescent="0.25"/>
    <row r="201" ht="13.75" customHeight="1" x14ac:dyDescent="0.25"/>
    <row r="202" ht="13.75" customHeight="1" x14ac:dyDescent="0.25"/>
    <row r="203" ht="13.75" customHeight="1" x14ac:dyDescent="0.25"/>
    <row r="204" ht="13.75" customHeight="1" x14ac:dyDescent="0.25"/>
    <row r="205" ht="13.75" customHeight="1" x14ac:dyDescent="0.25"/>
    <row r="206" ht="13.75" customHeight="1" x14ac:dyDescent="0.25"/>
    <row r="207" ht="13.75" customHeight="1" x14ac:dyDescent="0.25"/>
    <row r="208" ht="13.75" customHeight="1" x14ac:dyDescent="0.25"/>
    <row r="209" ht="13.75" customHeight="1" x14ac:dyDescent="0.25"/>
    <row r="210" ht="13.75" customHeight="1" x14ac:dyDescent="0.25"/>
    <row r="211" ht="13.75" customHeight="1" x14ac:dyDescent="0.25"/>
    <row r="212" ht="13.75" customHeight="1" x14ac:dyDescent="0.25"/>
    <row r="213" ht="13.75" customHeight="1" x14ac:dyDescent="0.25"/>
    <row r="214" ht="13.75" customHeight="1" x14ac:dyDescent="0.25"/>
  </sheetData>
  <mergeCells count="22">
    <mergeCell ref="F49:G49"/>
    <mergeCell ref="B16:C16"/>
    <mergeCell ref="D46:E46"/>
    <mergeCell ref="D49:E49"/>
    <mergeCell ref="C6:E6"/>
    <mergeCell ref="C10:H10"/>
    <mergeCell ref="C11:H11"/>
    <mergeCell ref="F46:G46"/>
    <mergeCell ref="F43:G43"/>
    <mergeCell ref="B40:H41"/>
    <mergeCell ref="B17:C17"/>
    <mergeCell ref="B18:C18"/>
    <mergeCell ref="B3:H3"/>
    <mergeCell ref="D43:E43"/>
    <mergeCell ref="B22:C22"/>
    <mergeCell ref="B14:C14"/>
    <mergeCell ref="B21:C21"/>
    <mergeCell ref="B23:C23"/>
    <mergeCell ref="B19:C19"/>
    <mergeCell ref="B5:H5"/>
    <mergeCell ref="B39:C39"/>
    <mergeCell ref="B29:C29"/>
  </mergeCells>
  <phoneticPr fontId="24" type="noConversion"/>
  <printOptions horizontalCentered="1"/>
  <pageMargins left="0.75" right="0.75" top="1" bottom="0.75" header="0.5" footer="0.5"/>
  <pageSetup scale="62" orientation="portrait" r:id="rId1"/>
  <headerFooter alignWithMargins="0">
    <oddFooter>&amp;RProgram Finance rev 2014-05
Attachment D: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527050</xdr:colOff>
                    <xdr:row>6</xdr:row>
                    <xdr:rowOff>6350</xdr:rowOff>
                  </from>
                  <to>
                    <xdr:col>6</xdr:col>
                    <xdr:colOff>444500</xdr:colOff>
                    <xdr:row>7</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527050</xdr:colOff>
                    <xdr:row>8</xdr:row>
                    <xdr:rowOff>0</xdr:rowOff>
                  </from>
                  <to>
                    <xdr:col>6</xdr:col>
                    <xdr:colOff>863600</xdr:colOff>
                    <xdr:row>8</xdr:row>
                    <xdr:rowOff>222250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527050</xdr:colOff>
                    <xdr:row>7</xdr:row>
                    <xdr:rowOff>6350</xdr:rowOff>
                  </from>
                  <to>
                    <xdr:col>6</xdr:col>
                    <xdr:colOff>444500</xdr:colOff>
                    <xdr:row>7</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39997558519241921"/>
  </sheetPr>
  <dimension ref="B1:C44"/>
  <sheetViews>
    <sheetView showGridLines="0" view="pageBreakPreview" zoomScaleNormal="100" zoomScaleSheetLayoutView="100" workbookViewId="0">
      <selection activeCell="B3" sqref="B3"/>
    </sheetView>
  </sheetViews>
  <sheetFormatPr defaultColWidth="9.08984375" defaultRowHeight="13" x14ac:dyDescent="0.25"/>
  <cols>
    <col min="1" max="1" width="7.81640625" style="134" customWidth="1"/>
    <col min="2" max="2" width="25.6328125" style="134" customWidth="1"/>
    <col min="3" max="3" width="65.08984375" style="147" customWidth="1"/>
    <col min="4" max="176" width="7.81640625" style="134" customWidth="1"/>
    <col min="177" max="16384" width="9.08984375" style="134"/>
  </cols>
  <sheetData>
    <row r="1" spans="2:3" ht="13.5" thickBot="1" x14ac:dyDescent="0.3"/>
    <row r="2" spans="2:3" ht="13.5" thickTop="1" x14ac:dyDescent="0.25">
      <c r="B2" s="317" t="s">
        <v>120</v>
      </c>
      <c r="C2" s="318"/>
    </row>
    <row r="3" spans="2:3" x14ac:dyDescent="0.25">
      <c r="B3" s="138"/>
      <c r="C3" s="205"/>
    </row>
    <row r="4" spans="2:3" x14ac:dyDescent="0.25">
      <c r="B4" s="138" t="s">
        <v>77</v>
      </c>
      <c r="C4" s="205"/>
    </row>
    <row r="5" spans="2:3" x14ac:dyDescent="0.25">
      <c r="B5" s="138" t="s">
        <v>35</v>
      </c>
      <c r="C5" s="205"/>
    </row>
    <row r="6" spans="2:3" x14ac:dyDescent="0.25">
      <c r="B6" s="138" t="s">
        <v>36</v>
      </c>
      <c r="C6" s="205"/>
    </row>
    <row r="7" spans="2:3" x14ac:dyDescent="0.25">
      <c r="B7" s="138"/>
      <c r="C7" s="205"/>
    </row>
    <row r="8" spans="2:3" x14ac:dyDescent="0.25">
      <c r="B8" s="157" t="s">
        <v>200</v>
      </c>
      <c r="C8" s="205"/>
    </row>
    <row r="9" spans="2:3" x14ac:dyDescent="0.25">
      <c r="B9" s="138" t="s">
        <v>37</v>
      </c>
      <c r="C9" s="205"/>
    </row>
    <row r="10" spans="2:3" x14ac:dyDescent="0.25">
      <c r="B10" s="138"/>
      <c r="C10" s="205"/>
    </row>
    <row r="11" spans="2:3" x14ac:dyDescent="0.25">
      <c r="B11" s="206" t="s">
        <v>38</v>
      </c>
      <c r="C11" s="205"/>
    </row>
    <row r="12" spans="2:3" x14ac:dyDescent="0.25">
      <c r="B12" s="207" t="s">
        <v>39</v>
      </c>
      <c r="C12" s="205" t="s">
        <v>78</v>
      </c>
    </row>
    <row r="13" spans="2:3" x14ac:dyDescent="0.25">
      <c r="B13" s="207" t="s">
        <v>40</v>
      </c>
      <c r="C13" s="205" t="s">
        <v>72</v>
      </c>
    </row>
    <row r="14" spans="2:3" x14ac:dyDescent="0.25">
      <c r="B14" s="207" t="s">
        <v>41</v>
      </c>
      <c r="C14" s="205" t="s">
        <v>64</v>
      </c>
    </row>
    <row r="15" spans="2:3" x14ac:dyDescent="0.25">
      <c r="B15" s="207" t="s">
        <v>42</v>
      </c>
      <c r="C15" s="205" t="s">
        <v>65</v>
      </c>
    </row>
    <row r="16" spans="2:3" x14ac:dyDescent="0.25">
      <c r="B16" s="207" t="s">
        <v>43</v>
      </c>
      <c r="C16" s="205" t="s">
        <v>66</v>
      </c>
    </row>
    <row r="17" spans="2:3" ht="26" x14ac:dyDescent="0.25">
      <c r="B17" s="207" t="s">
        <v>44</v>
      </c>
      <c r="C17" s="205" t="s">
        <v>45</v>
      </c>
    </row>
    <row r="18" spans="2:3" ht="26" x14ac:dyDescent="0.25">
      <c r="B18" s="207" t="s">
        <v>8</v>
      </c>
      <c r="C18" s="205" t="s">
        <v>46</v>
      </c>
    </row>
    <row r="19" spans="2:3" x14ac:dyDescent="0.25">
      <c r="B19" s="207" t="s">
        <v>47</v>
      </c>
      <c r="C19" s="205" t="s">
        <v>67</v>
      </c>
    </row>
    <row r="20" spans="2:3" x14ac:dyDescent="0.25">
      <c r="B20" s="207" t="s">
        <v>116</v>
      </c>
      <c r="C20" s="205" t="s">
        <v>68</v>
      </c>
    </row>
    <row r="21" spans="2:3" x14ac:dyDescent="0.25">
      <c r="B21" s="207"/>
      <c r="C21" s="205"/>
    </row>
    <row r="22" spans="2:3" x14ac:dyDescent="0.25">
      <c r="B22" s="208" t="s">
        <v>48</v>
      </c>
      <c r="C22" s="205"/>
    </row>
    <row r="23" spans="2:3" ht="39" x14ac:dyDescent="0.25">
      <c r="B23" s="207" t="s">
        <v>49</v>
      </c>
      <c r="C23" s="205" t="s">
        <v>71</v>
      </c>
    </row>
    <row r="24" spans="2:3" ht="26" x14ac:dyDescent="0.25">
      <c r="B24" s="207" t="s">
        <v>50</v>
      </c>
      <c r="C24" s="205" t="s">
        <v>201</v>
      </c>
    </row>
    <row r="25" spans="2:3" ht="26" x14ac:dyDescent="0.25">
      <c r="B25" s="207" t="s">
        <v>51</v>
      </c>
      <c r="C25" s="205" t="s">
        <v>70</v>
      </c>
    </row>
    <row r="26" spans="2:3" ht="26" x14ac:dyDescent="0.25">
      <c r="B26" s="207" t="s">
        <v>52</v>
      </c>
      <c r="C26" s="205" t="s">
        <v>202</v>
      </c>
    </row>
    <row r="27" spans="2:3" x14ac:dyDescent="0.25">
      <c r="B27" s="207" t="s">
        <v>53</v>
      </c>
      <c r="C27" s="205" t="s">
        <v>203</v>
      </c>
    </row>
    <row r="28" spans="2:3" ht="52" x14ac:dyDescent="0.25">
      <c r="B28" s="207" t="s">
        <v>86</v>
      </c>
      <c r="C28" s="205" t="s">
        <v>124</v>
      </c>
    </row>
    <row r="29" spans="2:3" x14ac:dyDescent="0.25">
      <c r="B29" s="207"/>
      <c r="C29" s="205"/>
    </row>
    <row r="30" spans="2:3" x14ac:dyDescent="0.25">
      <c r="B30" s="208" t="s">
        <v>54</v>
      </c>
      <c r="C30" s="205"/>
    </row>
    <row r="31" spans="2:3" ht="26" x14ac:dyDescent="0.25">
      <c r="B31" s="138" t="s">
        <v>55</v>
      </c>
      <c r="C31" s="205" t="s">
        <v>79</v>
      </c>
    </row>
    <row r="32" spans="2:3" x14ac:dyDescent="0.25">
      <c r="B32" s="207" t="s">
        <v>56</v>
      </c>
      <c r="C32" s="205" t="s">
        <v>92</v>
      </c>
    </row>
    <row r="33" spans="2:3" x14ac:dyDescent="0.25">
      <c r="B33" s="207" t="s">
        <v>57</v>
      </c>
      <c r="C33" s="205" t="s">
        <v>69</v>
      </c>
    </row>
    <row r="34" spans="2:3" ht="26" x14ac:dyDescent="0.25">
      <c r="B34" s="207" t="s">
        <v>80</v>
      </c>
      <c r="C34" s="205" t="s">
        <v>204</v>
      </c>
    </row>
    <row r="35" spans="2:3" x14ac:dyDescent="0.25">
      <c r="B35" s="207" t="s">
        <v>28</v>
      </c>
      <c r="C35" s="205" t="s">
        <v>205</v>
      </c>
    </row>
    <row r="36" spans="2:3" ht="52" x14ac:dyDescent="0.25">
      <c r="B36" s="207" t="s">
        <v>58</v>
      </c>
      <c r="C36" s="205" t="s">
        <v>81</v>
      </c>
    </row>
    <row r="37" spans="2:3" ht="52" x14ac:dyDescent="0.25">
      <c r="B37" s="207" t="s">
        <v>86</v>
      </c>
      <c r="C37" s="205" t="s">
        <v>123</v>
      </c>
    </row>
    <row r="38" spans="2:3" ht="26" x14ac:dyDescent="0.25">
      <c r="B38" s="207" t="s">
        <v>59</v>
      </c>
      <c r="C38" s="205" t="s">
        <v>93</v>
      </c>
    </row>
    <row r="39" spans="2:3" x14ac:dyDescent="0.25">
      <c r="B39" s="208" t="s">
        <v>60</v>
      </c>
      <c r="C39" s="205"/>
    </row>
    <row r="40" spans="2:3" ht="26" x14ac:dyDescent="0.25">
      <c r="B40" s="207" t="s">
        <v>61</v>
      </c>
      <c r="C40" s="205" t="s">
        <v>82</v>
      </c>
    </row>
    <row r="41" spans="2:3" ht="26.5" thickBot="1" x14ac:dyDescent="0.3">
      <c r="B41" s="209" t="s">
        <v>62</v>
      </c>
      <c r="C41" s="210" t="s">
        <v>83</v>
      </c>
    </row>
    <row r="42" spans="2:3" ht="13.5" thickTop="1" x14ac:dyDescent="0.25">
      <c r="B42" s="147"/>
    </row>
    <row r="43" spans="2:3" x14ac:dyDescent="0.25">
      <c r="B43" s="147"/>
    </row>
    <row r="44" spans="2:3" x14ac:dyDescent="0.25">
      <c r="B44" s="147"/>
    </row>
  </sheetData>
  <mergeCells count="1">
    <mergeCell ref="B2:C2"/>
  </mergeCells>
  <phoneticPr fontId="24" type="noConversion"/>
  <printOptions horizontalCentered="1"/>
  <pageMargins left="0.75" right="0.75" top="0.56000000000000005" bottom="0.73" header="0.5" footer="0.4"/>
  <pageSetup scale="85" fitToHeight="2" orientation="portrait" r:id="rId1"/>
  <headerFooter alignWithMargins="0">
    <oddFooter>&amp;RProgram Finance rev 2015-04
Attachment D:  &amp;A</oddFooter>
  </headerFooter>
  <rowBreaks count="1" manualBreakCount="1">
    <brk id="28"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39997558519241921"/>
    <pageSetUpPr fitToPage="1"/>
  </sheetPr>
  <dimension ref="B1:G54"/>
  <sheetViews>
    <sheetView showGridLines="0" topLeftCell="A31" zoomScaleNormal="100" zoomScaleSheetLayoutView="100" workbookViewId="0">
      <selection activeCell="B26" sqref="B26"/>
    </sheetView>
  </sheetViews>
  <sheetFormatPr defaultColWidth="9.08984375" defaultRowHeight="13" x14ac:dyDescent="0.3"/>
  <cols>
    <col min="1" max="1" width="9.08984375" style="211"/>
    <col min="2" max="2" width="30.81640625" style="211" customWidth="1"/>
    <col min="3" max="7" width="16.81640625" style="211" customWidth="1"/>
    <col min="8" max="16384" width="9.08984375" style="211"/>
  </cols>
  <sheetData>
    <row r="1" spans="2:7" ht="13.5" thickBot="1" x14ac:dyDescent="0.35"/>
    <row r="2" spans="2:7" ht="13.5" thickTop="1" x14ac:dyDescent="0.3">
      <c r="B2" s="251"/>
      <c r="C2" s="252"/>
      <c r="D2" s="252"/>
      <c r="E2" s="252"/>
      <c r="F2" s="252"/>
      <c r="G2" s="253"/>
    </row>
    <row r="3" spans="2:7" ht="18.5" x14ac:dyDescent="0.45">
      <c r="B3" s="319" t="s">
        <v>94</v>
      </c>
      <c r="C3" s="320"/>
      <c r="D3" s="320"/>
      <c r="E3" s="320"/>
      <c r="F3" s="320"/>
      <c r="G3" s="321"/>
    </row>
    <row r="4" spans="2:7" x14ac:dyDescent="0.3">
      <c r="B4" s="266"/>
      <c r="C4" s="267"/>
      <c r="D4" s="267"/>
      <c r="E4" s="267"/>
      <c r="F4" s="267"/>
      <c r="G4" s="276"/>
    </row>
    <row r="5" spans="2:7" x14ac:dyDescent="0.3">
      <c r="B5" s="324" t="s">
        <v>125</v>
      </c>
      <c r="C5" s="325"/>
      <c r="D5" s="325"/>
      <c r="E5" s="325"/>
      <c r="F5" s="325"/>
      <c r="G5" s="326"/>
    </row>
    <row r="6" spans="2:7" x14ac:dyDescent="0.3">
      <c r="B6" s="277"/>
      <c r="C6" s="278"/>
      <c r="D6" s="278"/>
      <c r="E6" s="278"/>
      <c r="F6" s="278"/>
      <c r="G6" s="279"/>
    </row>
    <row r="7" spans="2:7" ht="15" customHeight="1" x14ac:dyDescent="0.3">
      <c r="B7" s="254" t="s">
        <v>206</v>
      </c>
      <c r="C7" s="212" t="str">
        <f>IF(SFR!C7="","",SFR!C7)</f>
        <v/>
      </c>
      <c r="E7" s="256" t="s">
        <v>43</v>
      </c>
      <c r="F7" s="213" t="s">
        <v>117</v>
      </c>
      <c r="G7" s="255"/>
    </row>
    <row r="8" spans="2:7" ht="15" customHeight="1" x14ac:dyDescent="0.3">
      <c r="B8" s="254" t="s">
        <v>47</v>
      </c>
      <c r="C8" s="214" t="str">
        <f>IF(SFR!C10="","",SFR!C10)</f>
        <v/>
      </c>
      <c r="D8" s="214"/>
      <c r="E8" s="214"/>
      <c r="F8" s="214"/>
      <c r="G8" s="257"/>
    </row>
    <row r="9" spans="2:7" ht="15" customHeight="1" x14ac:dyDescent="0.3">
      <c r="B9" s="254" t="s">
        <v>116</v>
      </c>
      <c r="C9" s="215" t="str">
        <f>IF(SFR!C11="","",SFR!C11)</f>
        <v/>
      </c>
      <c r="D9" s="215"/>
      <c r="E9" s="215"/>
      <c r="F9" s="215"/>
      <c r="G9" s="258"/>
    </row>
    <row r="10" spans="2:7" ht="15" customHeight="1" x14ac:dyDescent="0.3">
      <c r="B10" s="254" t="s">
        <v>42</v>
      </c>
      <c r="C10" s="213" t="str">
        <f>IF(SFR!C8="","",SFR!C8)</f>
        <v/>
      </c>
      <c r="E10" s="256" t="s">
        <v>44</v>
      </c>
      <c r="F10" s="213" t="str">
        <f>IF(SFR!C9="","",SFR!C9)</f>
        <v/>
      </c>
      <c r="G10" s="255"/>
    </row>
    <row r="11" spans="2:7" ht="15" customHeight="1" x14ac:dyDescent="0.3">
      <c r="B11" s="254" t="s">
        <v>95</v>
      </c>
      <c r="C11" s="216" t="str">
        <f>IF(SFR!D25=0,"",SFR!D25)</f>
        <v/>
      </c>
      <c r="E11" s="256" t="s">
        <v>8</v>
      </c>
      <c r="F11" s="217" t="str">
        <f>IF(SFR!E9="","",SFR!E9)</f>
        <v/>
      </c>
      <c r="G11" s="255"/>
    </row>
    <row r="12" spans="2:7" ht="15" customHeight="1" thickBot="1" x14ac:dyDescent="0.35">
      <c r="B12" s="254"/>
      <c r="G12" s="255"/>
    </row>
    <row r="13" spans="2:7" ht="7.25" customHeight="1" thickBot="1" x14ac:dyDescent="0.35">
      <c r="B13" s="259"/>
      <c r="C13" s="218"/>
      <c r="D13" s="218"/>
      <c r="E13" s="218"/>
      <c r="F13" s="218"/>
      <c r="G13" s="260"/>
    </row>
    <row r="14" spans="2:7" ht="15.5" x14ac:dyDescent="0.3">
      <c r="B14" s="322" t="s">
        <v>96</v>
      </c>
      <c r="C14" s="323"/>
      <c r="D14" s="219"/>
      <c r="G14" s="255"/>
    </row>
    <row r="15" spans="2:7" ht="18" customHeight="1" x14ac:dyDescent="0.3">
      <c r="B15" s="261" t="s">
        <v>97</v>
      </c>
      <c r="C15" s="220"/>
      <c r="G15" s="255"/>
    </row>
    <row r="16" spans="2:7" ht="18" customHeight="1" x14ac:dyDescent="0.3">
      <c r="B16" s="261" t="s">
        <v>98</v>
      </c>
      <c r="C16" s="216">
        <f>IF(SFR!F25="","",SFR!F25)</f>
        <v>0</v>
      </c>
      <c r="E16" s="256" t="s">
        <v>52</v>
      </c>
      <c r="F16" s="216">
        <f>IF(SFR!G25="","",SFR!G25)</f>
        <v>0</v>
      </c>
      <c r="G16" s="255"/>
    </row>
    <row r="17" spans="2:7" ht="18" customHeight="1" x14ac:dyDescent="0.3">
      <c r="B17" s="261" t="s">
        <v>99</v>
      </c>
      <c r="C17" s="216">
        <f>IF(SFR!E33="","",SFR!E33)</f>
        <v>0</v>
      </c>
      <c r="E17" s="256" t="s">
        <v>100</v>
      </c>
      <c r="F17" s="216">
        <f>+C17-F16</f>
        <v>0</v>
      </c>
      <c r="G17" s="255"/>
    </row>
    <row r="18" spans="2:7" ht="18" customHeight="1" x14ac:dyDescent="0.3">
      <c r="B18" s="254" t="s">
        <v>101</v>
      </c>
      <c r="C18" s="221" t="str">
        <f>IF(C11="","",+C11-C17)</f>
        <v/>
      </c>
      <c r="G18" s="255"/>
    </row>
    <row r="19" spans="2:7" ht="13.5" thickBot="1" x14ac:dyDescent="0.35">
      <c r="B19" s="254"/>
      <c r="G19" s="255"/>
    </row>
    <row r="20" spans="2:7" ht="7.25" customHeight="1" thickBot="1" x14ac:dyDescent="0.35">
      <c r="B20" s="259"/>
      <c r="C20" s="218"/>
      <c r="D20" s="218"/>
      <c r="E20" s="218"/>
      <c r="F20" s="218"/>
      <c r="G20" s="260"/>
    </row>
    <row r="21" spans="2:7" s="222" customFormat="1" ht="26.5" thickBot="1" x14ac:dyDescent="0.3">
      <c r="B21" s="322" t="s">
        <v>102</v>
      </c>
      <c r="C21" s="323"/>
      <c r="D21" s="223" t="s">
        <v>103</v>
      </c>
      <c r="E21" s="224" t="s">
        <v>104</v>
      </c>
      <c r="F21" s="224" t="s">
        <v>105</v>
      </c>
      <c r="G21" s="262" t="s">
        <v>106</v>
      </c>
    </row>
    <row r="22" spans="2:7" s="222" customFormat="1" ht="13.5" thickBot="1" x14ac:dyDescent="0.35">
      <c r="B22" s="263" t="s">
        <v>107</v>
      </c>
      <c r="C22" s="248" t="s">
        <v>108</v>
      </c>
      <c r="D22" s="225"/>
      <c r="E22" s="226"/>
      <c r="F22" s="227"/>
      <c r="G22" s="264"/>
    </row>
    <row r="23" spans="2:7" ht="18" customHeight="1" x14ac:dyDescent="0.3">
      <c r="B23" s="261" t="s">
        <v>0</v>
      </c>
      <c r="C23" s="232"/>
      <c r="D23" s="228"/>
      <c r="E23" s="229"/>
      <c r="F23" s="230">
        <f>+D23+E23</f>
        <v>0</v>
      </c>
      <c r="G23" s="265">
        <f>+SFR!H16-F23</f>
        <v>0</v>
      </c>
    </row>
    <row r="24" spans="2:7" ht="18" customHeight="1" x14ac:dyDescent="0.3">
      <c r="B24" s="261" t="s">
        <v>195</v>
      </c>
      <c r="C24" s="232"/>
      <c r="D24" s="228"/>
      <c r="E24" s="229"/>
      <c r="F24" s="231">
        <f t="shared" ref="F24:F31" si="0">+D24+E24</f>
        <v>0</v>
      </c>
      <c r="G24" s="265">
        <f>+SFR!H17-F24</f>
        <v>0</v>
      </c>
    </row>
    <row r="25" spans="2:7" ht="18" customHeight="1" x14ac:dyDescent="0.3">
      <c r="B25" s="261" t="s">
        <v>85</v>
      </c>
      <c r="C25" s="232"/>
      <c r="D25" s="228"/>
      <c r="E25" s="229"/>
      <c r="F25" s="231">
        <f t="shared" si="0"/>
        <v>0</v>
      </c>
      <c r="G25" s="265">
        <f>+SFR!H18-F25</f>
        <v>0</v>
      </c>
    </row>
    <row r="26" spans="2:7" ht="18" customHeight="1" x14ac:dyDescent="0.3">
      <c r="B26" s="261" t="s">
        <v>1</v>
      </c>
      <c r="C26" s="232"/>
      <c r="D26" s="228"/>
      <c r="E26" s="229"/>
      <c r="F26" s="231">
        <f t="shared" si="0"/>
        <v>0</v>
      </c>
      <c r="G26" s="265">
        <f>+SFR!H19-F26</f>
        <v>0</v>
      </c>
    </row>
    <row r="27" spans="2:7" ht="18" customHeight="1" x14ac:dyDescent="0.3">
      <c r="B27" s="254" t="s">
        <v>22</v>
      </c>
      <c r="D27" s="228"/>
      <c r="E27" s="229"/>
      <c r="F27" s="231">
        <f t="shared" si="0"/>
        <v>0</v>
      </c>
      <c r="G27" s="265">
        <f>+SFR!H20-F27</f>
        <v>0</v>
      </c>
    </row>
    <row r="28" spans="2:7" ht="18" customHeight="1" x14ac:dyDescent="0.3">
      <c r="B28" s="261" t="s">
        <v>109</v>
      </c>
      <c r="C28" s="232"/>
      <c r="D28" s="228"/>
      <c r="E28" s="229"/>
      <c r="F28" s="231">
        <f t="shared" si="0"/>
        <v>0</v>
      </c>
      <c r="G28" s="265">
        <f>+SFR!H21-F28</f>
        <v>0</v>
      </c>
    </row>
    <row r="29" spans="2:7" ht="18" customHeight="1" x14ac:dyDescent="0.3">
      <c r="B29" s="261" t="s">
        <v>3</v>
      </c>
      <c r="C29" s="232"/>
      <c r="D29" s="228"/>
      <c r="E29" s="229"/>
      <c r="F29" s="231">
        <f t="shared" si="0"/>
        <v>0</v>
      </c>
      <c r="G29" s="265">
        <f>+SFR!H22-F29</f>
        <v>0</v>
      </c>
    </row>
    <row r="30" spans="2:7" ht="18" customHeight="1" x14ac:dyDescent="0.3">
      <c r="B30" s="261" t="s">
        <v>23</v>
      </c>
      <c r="C30" s="232"/>
      <c r="D30" s="228"/>
      <c r="E30" s="229"/>
      <c r="F30" s="231">
        <f t="shared" si="0"/>
        <v>0</v>
      </c>
      <c r="G30" s="265">
        <f>+SFR!H23-F30</f>
        <v>0</v>
      </c>
    </row>
    <row r="31" spans="2:7" ht="18" customHeight="1" x14ac:dyDescent="0.3">
      <c r="B31" s="261" t="s">
        <v>207</v>
      </c>
      <c r="C31" s="233"/>
      <c r="D31" s="228"/>
      <c r="E31" s="229"/>
      <c r="F31" s="231">
        <f t="shared" si="0"/>
        <v>0</v>
      </c>
      <c r="G31" s="265">
        <f>+SFR!H24-F31</f>
        <v>0</v>
      </c>
    </row>
    <row r="32" spans="2:7" ht="13.5" thickBot="1" x14ac:dyDescent="0.35">
      <c r="B32" s="266" t="s">
        <v>110</v>
      </c>
      <c r="C32" s="267"/>
      <c r="D32" s="234">
        <f>SUM(D23:D31)</f>
        <v>0</v>
      </c>
      <c r="E32" s="235">
        <f>SUM(E23:E31)</f>
        <v>0</v>
      </c>
      <c r="F32" s="236">
        <f>SUM(F23:F31)</f>
        <v>0</v>
      </c>
      <c r="G32" s="268">
        <f>SUM(G23:G31)</f>
        <v>0</v>
      </c>
    </row>
    <row r="33" spans="2:7" ht="7.25" customHeight="1" thickBot="1" x14ac:dyDescent="0.35">
      <c r="B33" s="259"/>
      <c r="C33" s="218"/>
      <c r="D33" s="218"/>
      <c r="E33" s="218"/>
      <c r="F33" s="218"/>
      <c r="G33" s="260"/>
    </row>
    <row r="34" spans="2:7" ht="15.5" x14ac:dyDescent="0.35">
      <c r="B34" s="330" t="s">
        <v>122</v>
      </c>
      <c r="C34" s="331"/>
      <c r="D34" s="249"/>
      <c r="G34" s="255"/>
    </row>
    <row r="35" spans="2:7" ht="18" customHeight="1" x14ac:dyDescent="0.3">
      <c r="B35" s="261" t="s">
        <v>100</v>
      </c>
      <c r="C35" s="216">
        <f>+F17</f>
        <v>0</v>
      </c>
      <c r="D35" s="249"/>
      <c r="G35" s="255"/>
    </row>
    <row r="36" spans="2:7" ht="18" customHeight="1" x14ac:dyDescent="0.3">
      <c r="B36" s="261" t="s">
        <v>111</v>
      </c>
      <c r="C36" s="237">
        <v>0</v>
      </c>
      <c r="D36" s="249"/>
      <c r="G36" s="255"/>
    </row>
    <row r="37" spans="2:7" ht="18" customHeight="1" x14ac:dyDescent="0.3">
      <c r="B37" s="261" t="s">
        <v>112</v>
      </c>
      <c r="C37" s="216">
        <f>+F32</f>
        <v>0</v>
      </c>
      <c r="D37" s="249"/>
      <c r="G37" s="255"/>
    </row>
    <row r="38" spans="2:7" ht="18" customHeight="1" x14ac:dyDescent="0.3">
      <c r="B38" s="261" t="s">
        <v>113</v>
      </c>
      <c r="C38" s="216">
        <f>IF(G32&lt;0,G32,0)</f>
        <v>0</v>
      </c>
      <c r="D38" s="249"/>
      <c r="G38" s="255"/>
    </row>
    <row r="39" spans="2:7" ht="18" customHeight="1" thickBot="1" x14ac:dyDescent="0.35">
      <c r="B39" s="261" t="s">
        <v>114</v>
      </c>
      <c r="C39" s="216">
        <f>+C37-C36-C35+C38</f>
        <v>0</v>
      </c>
      <c r="D39" s="249"/>
      <c r="G39" s="255"/>
    </row>
    <row r="40" spans="2:7" ht="13.5" thickBot="1" x14ac:dyDescent="0.35">
      <c r="B40" s="269"/>
      <c r="C40" s="250"/>
      <c r="D40" s="249"/>
      <c r="G40" s="255"/>
    </row>
    <row r="41" spans="2:7" ht="7.25" customHeight="1" thickBot="1" x14ac:dyDescent="0.35">
      <c r="B41" s="259"/>
      <c r="C41" s="218"/>
      <c r="D41" s="218"/>
      <c r="E41" s="218"/>
      <c r="F41" s="218"/>
      <c r="G41" s="260"/>
    </row>
    <row r="42" spans="2:7" s="238" customFormat="1" ht="15.5" x14ac:dyDescent="0.35">
      <c r="B42" s="330" t="s">
        <v>30</v>
      </c>
      <c r="C42" s="331"/>
      <c r="G42" s="270"/>
    </row>
    <row r="43" spans="2:7" x14ac:dyDescent="0.3">
      <c r="B43" s="327" t="s">
        <v>115</v>
      </c>
      <c r="C43" s="328"/>
      <c r="D43" s="328"/>
      <c r="E43" s="328"/>
      <c r="F43" s="328"/>
      <c r="G43" s="329"/>
    </row>
    <row r="44" spans="2:7" x14ac:dyDescent="0.3">
      <c r="B44" s="327"/>
      <c r="C44" s="328"/>
      <c r="D44" s="328"/>
      <c r="E44" s="328"/>
      <c r="F44" s="328"/>
      <c r="G44" s="329"/>
    </row>
    <row r="45" spans="2:7" x14ac:dyDescent="0.3">
      <c r="B45" s="280"/>
      <c r="C45" s="281"/>
      <c r="D45" s="281"/>
      <c r="E45" s="281"/>
      <c r="F45" s="281"/>
      <c r="G45" s="282"/>
    </row>
    <row r="46" spans="2:7" x14ac:dyDescent="0.3">
      <c r="B46" s="254" t="s">
        <v>31</v>
      </c>
      <c r="C46" s="239"/>
      <c r="D46" s="240"/>
      <c r="E46" s="240"/>
      <c r="F46" s="240"/>
      <c r="G46" s="257"/>
    </row>
    <row r="47" spans="2:7" x14ac:dyDescent="0.3">
      <c r="B47" s="254"/>
      <c r="C47" s="241" t="s">
        <v>32</v>
      </c>
      <c r="D47" s="242"/>
      <c r="E47" s="242" t="s">
        <v>34</v>
      </c>
      <c r="F47" s="241"/>
      <c r="G47" s="271" t="s">
        <v>33</v>
      </c>
    </row>
    <row r="48" spans="2:7" x14ac:dyDescent="0.3">
      <c r="B48" s="266" t="s">
        <v>76</v>
      </c>
      <c r="C48" s="232"/>
      <c r="D48" s="232"/>
      <c r="G48" s="255"/>
    </row>
    <row r="49" spans="2:7" x14ac:dyDescent="0.3">
      <c r="B49" s="254"/>
      <c r="C49" s="239"/>
      <c r="D49" s="240"/>
      <c r="E49" s="240"/>
      <c r="F49" s="240"/>
      <c r="G49" s="257"/>
    </row>
    <row r="50" spans="2:7" x14ac:dyDescent="0.3">
      <c r="B50" s="254" t="s">
        <v>193</v>
      </c>
      <c r="C50" s="241" t="s">
        <v>32</v>
      </c>
      <c r="D50" s="242"/>
      <c r="E50" s="242" t="s">
        <v>34</v>
      </c>
      <c r="F50" s="241"/>
      <c r="G50" s="271" t="s">
        <v>33</v>
      </c>
    </row>
    <row r="51" spans="2:7" ht="20.399999999999999" customHeight="1" x14ac:dyDescent="0.3">
      <c r="B51" s="254"/>
      <c r="C51" s="239"/>
      <c r="D51" s="240"/>
      <c r="E51" s="240"/>
      <c r="F51" s="240"/>
      <c r="G51" s="257"/>
    </row>
    <row r="52" spans="2:7" x14ac:dyDescent="0.3">
      <c r="B52" s="254" t="s">
        <v>121</v>
      </c>
      <c r="C52" s="241" t="s">
        <v>32</v>
      </c>
      <c r="D52" s="242"/>
      <c r="E52" s="242" t="s">
        <v>34</v>
      </c>
      <c r="F52" s="241"/>
      <c r="G52" s="271" t="s">
        <v>33</v>
      </c>
    </row>
    <row r="53" spans="2:7" s="243" customFormat="1" ht="13.5" thickBot="1" x14ac:dyDescent="0.35">
      <c r="B53" s="272"/>
      <c r="C53" s="273"/>
      <c r="D53" s="274"/>
      <c r="E53" s="274"/>
      <c r="F53" s="274"/>
      <c r="G53" s="275"/>
    </row>
    <row r="54" spans="2:7" s="244" customFormat="1" ht="13.5" thickTop="1" x14ac:dyDescent="0.3">
      <c r="B54" s="245"/>
      <c r="C54" s="246"/>
      <c r="D54" s="247"/>
      <c r="E54" s="247"/>
      <c r="F54" s="246"/>
      <c r="G54" s="246"/>
    </row>
  </sheetData>
  <mergeCells count="7">
    <mergeCell ref="B3:G3"/>
    <mergeCell ref="B14:C14"/>
    <mergeCell ref="B21:C21"/>
    <mergeCell ref="B5:G5"/>
    <mergeCell ref="B43:G44"/>
    <mergeCell ref="B34:C34"/>
    <mergeCell ref="B42:C42"/>
  </mergeCells>
  <conditionalFormatting sqref="D22:E22">
    <cfRule type="cellIs" dxfId="1" priority="3" stopIfTrue="1" operator="greaterThan">
      <formula>$F$10</formula>
    </cfRule>
  </conditionalFormatting>
  <conditionalFormatting sqref="G23:G32">
    <cfRule type="cellIs" dxfId="0" priority="1" stopIfTrue="1" operator="lessThan">
      <formula>0</formula>
    </cfRule>
  </conditionalFormatting>
  <printOptions horizontalCentered="1"/>
  <pageMargins left="0.42" right="0.48" top="0.43" bottom="0.31" header="0.26" footer="0.09"/>
  <pageSetup scale="90" orientation="portrait" r:id="rId1"/>
  <headerFooter alignWithMargins="0">
    <oddFooter>&amp;R&amp;8Program Finance rev 2015-04
Attachment D:  &amp;A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9a62b157-7008-49df-bdaa-a052041fb855" xsi:nil="true"/>
    <lcf76f155ced4ddcb4097134ff3c332f xmlns="b4ff92f8-8316-4d75-b5ba-6e2b2e32071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A17DD007CBA34BB7A510762C1E2F9F" ma:contentTypeVersion="20" ma:contentTypeDescription="Create a new document." ma:contentTypeScope="" ma:versionID="886028d4e943fe44d708789d00d0e2ee">
  <xsd:schema xmlns:xsd="http://www.w3.org/2001/XMLSchema" xmlns:xs="http://www.w3.org/2001/XMLSchema" xmlns:p="http://schemas.microsoft.com/office/2006/metadata/properties" xmlns:ns1="http://schemas.microsoft.com/sharepoint/v3" xmlns:ns2="b4ff92f8-8316-4d75-b5ba-6e2b2e32071e" xmlns:ns3="7474fe20-6c4d-441b-b878-aee11d2e2bc3" xmlns:ns4="9a62b157-7008-49df-bdaa-a052041fb855" targetNamespace="http://schemas.microsoft.com/office/2006/metadata/properties" ma:root="true" ma:fieldsID="66ce50502ab616bc90f88ed87a841f1d" ns1:_="" ns2:_="" ns3:_="" ns4:_="">
    <xsd:import namespace="http://schemas.microsoft.com/sharepoint/v3"/>
    <xsd:import namespace="b4ff92f8-8316-4d75-b5ba-6e2b2e32071e"/>
    <xsd:import namespace="7474fe20-6c4d-441b-b878-aee11d2e2bc3"/>
    <xsd:import namespace="9a62b157-7008-49df-bdaa-a052041fb85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OCR"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1:_ip_UnifiedCompliancePolicyProperties" minOccurs="0"/>
                <xsd:element ref="ns1:_ip_UnifiedCompliancePolicyUIAction"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ff92f8-8316-4d75-b5ba-6e2b2e32071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a955067c-4844-4e4f-970b-73b17f11172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474fe20-6c4d-441b-b878-aee11d2e2bc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a62b157-7008-49df-bdaa-a052041fb855"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0819739-b54a-4974-94d4-f477b95c8591}" ma:internalName="TaxCatchAll" ma:showField="CatchAllData" ma:web="9a62b157-7008-49df-bdaa-a052041fb85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3BE36E-A97E-4DF4-981B-A2D44E024694}">
  <ds:schemaRefs>
    <ds:schemaRef ds:uri="http://purl.org/dc/terms/"/>
    <ds:schemaRef ds:uri="http://schemas.microsoft.com/office/2006/metadata/properties"/>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04cde49d-b2c1-4c72-93b1-07ea350427e3"/>
    <ds:schemaRef ds:uri="fc055d29-a02a-453f-9295-5d40a9f7dd3e"/>
  </ds:schemaRefs>
</ds:datastoreItem>
</file>

<file path=customXml/itemProps2.xml><?xml version="1.0" encoding="utf-8"?>
<ds:datastoreItem xmlns:ds="http://schemas.openxmlformats.org/officeDocument/2006/customXml" ds:itemID="{FD8EFED6-E29C-4603-8D5D-9F3369C16AAD}"/>
</file>

<file path=customXml/itemProps3.xml><?xml version="1.0" encoding="utf-8"?>
<ds:datastoreItem xmlns:ds="http://schemas.openxmlformats.org/officeDocument/2006/customXml" ds:itemID="{CE937E68-896F-4F2C-90DD-8771DCD3A3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 Budget</vt:lpstr>
      <vt:lpstr>Detailed Budget</vt:lpstr>
      <vt:lpstr>SFR</vt:lpstr>
      <vt:lpstr>SFR Instructions</vt:lpstr>
      <vt:lpstr>Advance Request Form</vt:lpstr>
      <vt:lpstr>'Advance Request Form'!Print_Area</vt:lpstr>
      <vt:lpstr>'Detailed Budget'!Print_Area</vt:lpstr>
      <vt:lpstr>SFR!Print_Area</vt:lpstr>
      <vt:lpstr>'SFR Instructions'!Print_Area</vt:lpstr>
      <vt:lpstr>'Summary Budget'!Print_Area</vt:lpstr>
      <vt:lpstr>'Detailed Budget'!Print_Titles</vt:lpstr>
    </vt:vector>
  </TitlesOfParts>
  <Company>FHI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Anthony Ruppert</dc:creator>
  <cp:lastModifiedBy>Monika Wilcox</cp:lastModifiedBy>
  <cp:lastPrinted>2017-12-18T09:32:07Z</cp:lastPrinted>
  <dcterms:created xsi:type="dcterms:W3CDTF">2002-11-11T20:30:30Z</dcterms:created>
  <dcterms:modified xsi:type="dcterms:W3CDTF">2024-09-05T13:13:35Z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lpwstr>105000.000000000</vt:lpwstr>
  </property>
  <property fmtid="{D5CDD505-2E9C-101B-9397-08002B2CF9AE}" pid="3" name="Document Type">
    <vt:lpwstr>FMM Manual</vt:lpwstr>
  </property>
  <property fmtid="{D5CDD505-2E9C-101B-9397-08002B2CF9AE}" pid="4" name="Topic Areas">
    <vt:lpwstr>Subagreement Materials</vt:lpwstr>
  </property>
  <property fmtid="{D5CDD505-2E9C-101B-9397-08002B2CF9AE}" pid="5" name="Topic Area">
    <vt:lpwstr>Field Management Resources</vt:lpwstr>
  </property>
  <property fmtid="{D5CDD505-2E9C-101B-9397-08002B2CF9AE}" pid="6" name="Purpose">
    <vt:lpwstr>Action</vt:lpwstr>
  </property>
  <property fmtid="{D5CDD505-2E9C-101B-9397-08002B2CF9AE}" pid="7" name="Action Item">
    <vt:lpwstr/>
  </property>
  <property fmtid="{D5CDD505-2E9C-101B-9397-08002B2CF9AE}" pid="8" name="_NewReviewCycle">
    <vt:lpwstr/>
  </property>
  <property fmtid="{D5CDD505-2E9C-101B-9397-08002B2CF9AE}" pid="9" name="ContentTypeId">
    <vt:lpwstr>0x01010031A17DD007CBA34BB7A510762C1E2F9F</vt:lpwstr>
  </property>
  <property fmtid="{D5CDD505-2E9C-101B-9397-08002B2CF9AE}" pid="10" name="Project Number">
    <vt:lpwstr>102917</vt:lpwstr>
  </property>
  <property fmtid="{D5CDD505-2E9C-101B-9397-08002B2CF9AE}" pid="11" name="Country0">
    <vt:lpwstr>Bangladesh</vt:lpwstr>
  </property>
  <property fmtid="{D5CDD505-2E9C-101B-9397-08002B2CF9AE}" pid="12" name="PMT Owner">
    <vt:lpwstr>PMTAR</vt:lpwstr>
  </property>
  <property fmtid="{D5CDD505-2E9C-101B-9397-08002B2CF9AE}" pid="13" name="Status">
    <vt:lpwstr>ACTIVE</vt:lpwstr>
  </property>
  <property fmtid="{D5CDD505-2E9C-101B-9397-08002B2CF9AE}" pid="14" name="Award Type">
    <vt:lpwstr>PRIME</vt:lpwstr>
  </property>
</Properties>
</file>